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P:\Contrats et Remises\Pascale-SOF\Formulaires de remises\"/>
    </mc:Choice>
  </mc:AlternateContent>
  <xr:revisionPtr revIDLastSave="0" documentId="13_ncr:1_{8AD2CBD2-5BB1-4371-AFAF-000EFF2A6986}" xr6:coauthVersionLast="47" xr6:coauthVersionMax="47" xr10:uidLastSave="{00000000-0000-0000-0000-000000000000}"/>
  <bookViews>
    <workbookView xWindow="-120" yWindow="-120" windowWidth="29040" windowHeight="15840" xr2:uid="{00000000-000D-0000-FFFF-FFFF00000000}"/>
  </bookViews>
  <sheets>
    <sheet name="Formulaire" sheetId="1" r:id="rId1"/>
    <sheet name="Données" sheetId="2" state="hidden" r:id="rId2"/>
    <sheet name="Comparaisons fonctions" sheetId="3" state="hidden" r:id="rId3"/>
  </sheets>
  <definedNames>
    <definedName name="_xlnm._FilterDatabase" localSheetId="2" hidden="1">'Comparaisons fonctions'!$A$1:$C$150</definedName>
    <definedName name="APP">'Comparaisons fonctions'!$A$1:$A$98</definedName>
    <definedName name="AQPM">'Comparaisons fonctions'!$B$1:$B$150</definedName>
    <definedName name="_xlnm.Print_Area" localSheetId="0">Formulaire!$A$1:$Q$70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9" i="1" l="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2" i="3"/>
  <c r="O87" i="2" l="1"/>
  <c r="O82" i="2"/>
  <c r="O79" i="2"/>
  <c r="O74" i="2"/>
  <c r="O66" i="2"/>
  <c r="O47" i="2"/>
  <c r="O43" i="2"/>
  <c r="O33" i="2"/>
  <c r="O7" i="2"/>
  <c r="H61" i="1"/>
  <c r="I11" i="2" l="1"/>
  <c r="I7" i="2"/>
  <c r="I6" i="2"/>
  <c r="I15" i="2"/>
  <c r="I13" i="2"/>
  <c r="I12" i="2"/>
  <c r="I10" i="2"/>
  <c r="I9" i="2"/>
  <c r="I8" i="2"/>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J61" i="1"/>
  <c r="D63" i="1" s="1"/>
  <c r="D64" i="1" s="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l="1"/>
  <c r="I20" i="1"/>
  <c r="I19" i="1"/>
  <c r="I18" i="1"/>
  <c r="I17" i="1"/>
  <c r="I16" i="1"/>
  <c r="I15" i="1"/>
  <c r="I14" i="1"/>
  <c r="I13" i="1"/>
  <c r="I12" i="1"/>
  <c r="I11" i="1"/>
  <c r="D65" i="1"/>
  <c r="D66" i="1" s="1"/>
  <c r="Q17" i="1" l="1"/>
  <c r="Q15" i="1"/>
  <c r="Q21" i="1"/>
  <c r="Q19" i="1"/>
  <c r="Q13" i="1"/>
  <c r="Q20" i="1"/>
  <c r="Q18" i="1"/>
  <c r="Q16" i="1"/>
  <c r="Q14" i="1"/>
  <c r="Q12" i="1"/>
  <c r="Q11" i="1"/>
  <c r="Q63" i="1"/>
  <c r="I10" i="1"/>
  <c r="L61" i="1" l="1"/>
  <c r="I14" i="2"/>
  <c r="I61" i="1"/>
  <c r="I23" i="2"/>
  <c r="Q10" i="1" l="1"/>
  <c r="K61" i="1"/>
  <c r="I17" i="2"/>
  <c r="I24" i="2"/>
  <c r="I20" i="2"/>
  <c r="I21" i="2"/>
  <c r="O61" i="1"/>
  <c r="I16" i="2"/>
  <c r="I19" i="2"/>
  <c r="N61" i="1"/>
  <c r="I18" i="2"/>
  <c r="M61" i="1"/>
  <c r="I22" i="2"/>
  <c r="P61" i="1"/>
  <c r="Q61" i="1" l="1"/>
  <c r="Q65" i="1" s="1"/>
  <c r="I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Massé, Frédéric</author>
  </authors>
  <commentList>
    <comment ref="D4" authorId="0" shapeId="0" xr:uid="{00000000-0006-0000-0000-000001000000}">
      <text>
        <r>
          <rPr>
            <b/>
            <sz val="9"/>
            <color indexed="81"/>
            <rFont val="Tahoma"/>
            <family val="2"/>
          </rPr>
          <t xml:space="preserve">Aide-mémoire:
</t>
        </r>
        <r>
          <rPr>
            <sz val="9"/>
            <color indexed="81"/>
            <rFont val="Tahoma"/>
            <family val="2"/>
          </rPr>
          <t>Le format à utiliser est le suivant: année-mois-jour. Exemple : 2022-06-18.</t>
        </r>
      </text>
    </comment>
    <comment ref="H7" authorId="0" shapeId="0" xr:uid="{00000000-0006-0000-0000-000002000000}">
      <text>
        <r>
          <rPr>
            <b/>
            <sz val="9"/>
            <color indexed="81"/>
            <rFont val="Tahoma"/>
            <family val="2"/>
          </rPr>
          <t>Aide-mémoire:</t>
        </r>
        <r>
          <rPr>
            <sz val="9"/>
            <color indexed="81"/>
            <rFont val="Tahoma"/>
            <family val="2"/>
          </rPr>
          <t xml:space="preserve">
Rémunération brute (incluant les primes et les pénalités) versée au technicien durant la période.</t>
        </r>
      </text>
    </comment>
    <comment ref="J7" authorId="0" shapeId="0" xr:uid="{00000000-0006-0000-0000-000003000000}">
      <text>
        <r>
          <rPr>
            <b/>
            <sz val="9"/>
            <color indexed="81"/>
            <rFont val="Tahoma"/>
            <family val="2"/>
          </rPr>
          <t>Aide-mémoire:</t>
        </r>
        <r>
          <rPr>
            <sz val="9"/>
            <color indexed="81"/>
            <rFont val="Tahoma"/>
            <family val="2"/>
          </rPr>
          <t xml:space="preserve">
Nombre de jours où le technicien en question a rendu des services à la production, que ce soit en préproduction, en tournage ou en postproduction.
Tous les MHG (de même que les forfaits quotidiens) valent un (1) jour.
Il est possible (et normal) que le # varie d'un technicien à l'autre.</t>
        </r>
      </text>
    </comment>
    <comment ref="C8" authorId="0" shapeId="0" xr:uid="{00000000-0006-0000-0000-000005000000}">
      <text>
        <r>
          <rPr>
            <b/>
            <sz val="9"/>
            <color indexed="81"/>
            <rFont val="Tahoma"/>
            <family val="2"/>
          </rPr>
          <t>Aide-mémoire:</t>
        </r>
        <r>
          <rPr>
            <sz val="9"/>
            <color indexed="81"/>
            <rFont val="Tahoma"/>
            <family val="2"/>
          </rPr>
          <t xml:space="preserve">
Choisir la fonction principale occupée par le technicien.</t>
        </r>
      </text>
    </comment>
    <comment ref="D8" authorId="0" shapeId="0" xr:uid="{00000000-0006-0000-0000-000006000000}">
      <text>
        <r>
          <rPr>
            <b/>
            <sz val="9"/>
            <color indexed="81"/>
            <rFont val="Tahoma"/>
            <family val="2"/>
          </rPr>
          <t>Aide-mémoire:</t>
        </r>
        <r>
          <rPr>
            <sz val="9"/>
            <color indexed="81"/>
            <rFont val="Tahoma"/>
            <family val="2"/>
          </rPr>
          <t xml:space="preserve">
Utiliser le code "S" lorsque la personne est considérée comme un salarié sur le plan fiscal.
Utiliser le code "TA" lorsque la personne est considérée comme un travailleur autonome sur le plan fiscal (notamment lorsqu'elle oeuvre par le truchement d'une compagnie).
</t>
        </r>
      </text>
    </comment>
    <comment ref="E8" authorId="0" shapeId="0" xr:uid="{00000000-0006-0000-0000-000007000000}">
      <text>
        <r>
          <rPr>
            <b/>
            <sz val="9"/>
            <color indexed="81"/>
            <rFont val="Tahoma"/>
            <family val="2"/>
          </rPr>
          <t>Aide-mémoire:</t>
        </r>
        <r>
          <rPr>
            <sz val="9"/>
            <color indexed="81"/>
            <rFont val="Tahoma"/>
            <family val="2"/>
          </rPr>
          <t xml:space="preserve">
Utiliser le code "M" lorsque la personne est un membre de l'AQTIS.
Utiliser le code "P" lorsque la personne est un permissionnaire dont les services n'ont pas été retenus par le biais du SET.
Utiliser le code "P-SET" lorsque la personne est un permissionnaire dont les services ont été retenus après que le SET ait été consulté et qu'aucun membre n'ait pu être retenu.
Voir l'article 5.02 de l'entente collective pour plus de détails. Le code "P-SET" s'applique lorsque les conditions du 4e alinéa sont rencontrées.</t>
        </r>
      </text>
    </comment>
    <comment ref="F8" authorId="0" shapeId="0" xr:uid="{00000000-0006-0000-0000-000008000000}">
      <text>
        <r>
          <rPr>
            <b/>
            <sz val="9"/>
            <color indexed="81"/>
            <rFont val="Tahoma"/>
            <family val="2"/>
          </rPr>
          <t xml:space="preserve">Aide-mémoire:
</t>
        </r>
        <r>
          <rPr>
            <sz val="9"/>
            <color indexed="81"/>
            <rFont val="Tahoma"/>
            <family val="2"/>
          </rPr>
          <t># de membre donné au technicien par l'AQTIS.</t>
        </r>
      </text>
    </comment>
    <comment ref="G8" authorId="0" shapeId="0" xr:uid="{00000000-0006-0000-0000-000009000000}">
      <text>
        <r>
          <rPr>
            <b/>
            <sz val="9"/>
            <color indexed="81"/>
            <rFont val="Tahoma"/>
            <family val="2"/>
          </rPr>
          <t>Aide-mémoire:</t>
        </r>
        <r>
          <rPr>
            <sz val="9"/>
            <color indexed="81"/>
            <rFont val="Tahoma"/>
            <family val="2"/>
          </rPr>
          <t xml:space="preserve">
# du contrat d'engagement visé par le technicien.</t>
        </r>
      </text>
    </comment>
    <comment ref="Q65" authorId="0" shapeId="0" xr:uid="{00000000-0006-0000-0000-000011000000}">
      <text>
        <r>
          <rPr>
            <b/>
            <sz val="9"/>
            <color indexed="81"/>
            <rFont val="Tahoma"/>
            <family val="2"/>
          </rPr>
          <t>Aide-mémoire:</t>
        </r>
        <r>
          <rPr>
            <sz val="9"/>
            <color indexed="81"/>
            <rFont val="Tahoma"/>
            <family val="2"/>
          </rPr>
          <t xml:space="preserve">
Votre paiement à l'AQTIS devrait être d'une valeur équivalente au montant indiqué ici.</t>
        </r>
      </text>
    </comment>
  </commentList>
</comments>
</file>

<file path=xl/sharedStrings.xml><?xml version="1.0" encoding="utf-8"?>
<sst xmlns="http://schemas.openxmlformats.org/spreadsheetml/2006/main" count="490" uniqueCount="242">
  <si>
    <t>Nom</t>
  </si>
  <si>
    <t>Prénom</t>
  </si>
  <si>
    <t>Fonction</t>
  </si>
  <si>
    <t>Statut</t>
  </si>
  <si>
    <t>Membre</t>
  </si>
  <si>
    <t>#AQTIS</t>
  </si>
  <si>
    <t># de contrat</t>
  </si>
  <si>
    <t>Rémunération</t>
  </si>
  <si>
    <t>Indemnité de congé annuel</t>
  </si>
  <si>
    <t>Permis</t>
  </si>
  <si>
    <t>Cotisation syndicale</t>
  </si>
  <si>
    <t>REER collectif</t>
  </si>
  <si>
    <t>Remise totales</t>
  </si>
  <si>
    <t>Assur. collectives</t>
  </si>
  <si>
    <t>Technicien(s)</t>
  </si>
  <si>
    <t>Déductions</t>
  </si>
  <si>
    <t>Contributions</t>
  </si>
  <si>
    <t>Formulaire de remise</t>
  </si>
  <si>
    <t>Titre de production</t>
  </si>
  <si>
    <t>Producteur</t>
  </si>
  <si>
    <t>Totaux:</t>
  </si>
  <si>
    <t># de prestations totales</t>
  </si>
  <si>
    <t># de prestations par des non-membres</t>
  </si>
  <si>
    <t>Date de fin de la période</t>
  </si>
  <si>
    <t>M</t>
  </si>
  <si>
    <t>P</t>
  </si>
  <si>
    <t>P-SET</t>
  </si>
  <si>
    <t>S</t>
  </si>
  <si>
    <t>TA</t>
  </si>
  <si>
    <t>Oui</t>
  </si>
  <si>
    <t>Non</t>
  </si>
  <si>
    <t># jours de services</t>
  </si>
  <si>
    <t xml:space="preserve"> </t>
  </si>
  <si>
    <t>Opérateur de caméra spécialisée</t>
  </si>
  <si>
    <t>Caméraman</t>
  </si>
  <si>
    <t>1er assistant caméra</t>
  </si>
  <si>
    <t>Cadreur</t>
  </si>
  <si>
    <t>Photographe de plateau</t>
  </si>
  <si>
    <t>Chef coiffeur</t>
  </si>
  <si>
    <t>Coiffeur</t>
  </si>
  <si>
    <t>Assistant coiffeur</t>
  </si>
  <si>
    <t>Scripte</t>
  </si>
  <si>
    <t>Assistant scripte</t>
  </si>
  <si>
    <t>Chef habilleur</t>
  </si>
  <si>
    <t>Habilleur</t>
  </si>
  <si>
    <t>Technicien spécialisé aux costumes</t>
  </si>
  <si>
    <t>Assistant décorateur</t>
  </si>
  <si>
    <t>Assistant accessoiriste</t>
  </si>
  <si>
    <t>Paysagiste</t>
  </si>
  <si>
    <t>Chef peintre scénique</t>
  </si>
  <si>
    <t>Peintre scénique</t>
  </si>
  <si>
    <t>Chef peintre</t>
  </si>
  <si>
    <t>Peintre</t>
  </si>
  <si>
    <t>Assistant peintre</t>
  </si>
  <si>
    <t>Plâtrier</t>
  </si>
  <si>
    <t>Sculpteur mouleur</t>
  </si>
  <si>
    <t>Assistant sculpteur mouleur</t>
  </si>
  <si>
    <t>Chef menuisier</t>
  </si>
  <si>
    <t>Menuisier</t>
  </si>
  <si>
    <t>Chef éclairagiste</t>
  </si>
  <si>
    <t>Best boy éclairagiste</t>
  </si>
  <si>
    <t>Éclairagiste</t>
  </si>
  <si>
    <t>Opérateur de génératrice</t>
  </si>
  <si>
    <t>Chef machiniste</t>
  </si>
  <si>
    <t>Best boy machiniste</t>
  </si>
  <si>
    <t>Machiniste</t>
  </si>
  <si>
    <t>Machiniste spécialisé</t>
  </si>
  <si>
    <t>Opérateur de grue caméra</t>
  </si>
  <si>
    <t>Chef maquilleur</t>
  </si>
  <si>
    <t>Maquilleur</t>
  </si>
  <si>
    <t>Assistant maquilleur</t>
  </si>
  <si>
    <t>Assistant monteur</t>
  </si>
  <si>
    <t>Assistant régisseur de plateau</t>
  </si>
  <si>
    <t>Assistant cantinier</t>
  </si>
  <si>
    <t>Assistant de production plateau</t>
  </si>
  <si>
    <t>Opérateur de camp de base</t>
  </si>
  <si>
    <t>Coordonnateur de production</t>
  </si>
  <si>
    <t>Préposé aux premiers soins</t>
  </si>
  <si>
    <t>Preneur de son</t>
  </si>
  <si>
    <t>Perchiste</t>
  </si>
  <si>
    <t>Chauffeur spécialisé</t>
  </si>
  <si>
    <t>Chauffeur</t>
  </si>
  <si>
    <t>Coursier de plateau</t>
  </si>
  <si>
    <t>Accessoiriste</t>
  </si>
  <si>
    <t>Armurier</t>
  </si>
  <si>
    <t>Assistant de production</t>
  </si>
  <si>
    <t>Cantinier</t>
  </si>
  <si>
    <t>Chef accessoiriste</t>
  </si>
  <si>
    <t>Chef costumier</t>
  </si>
  <si>
    <t>Chef décorateur</t>
  </si>
  <si>
    <t>Chef paysagiste</t>
  </si>
  <si>
    <t>Chef plâtrier</t>
  </si>
  <si>
    <t>Chef sculpteur mouleur</t>
  </si>
  <si>
    <t>Coordonnateur des effets spéciaux</t>
  </si>
  <si>
    <t>Costumier</t>
  </si>
  <si>
    <t>Créateur de costumes</t>
  </si>
  <si>
    <t>Décorateur</t>
  </si>
  <si>
    <t>Directeur de la photographie</t>
  </si>
  <si>
    <t>Monteur</t>
  </si>
  <si>
    <t>Régisseur de plateau</t>
  </si>
  <si>
    <t>Styliste</t>
  </si>
  <si>
    <t>A</t>
  </si>
  <si>
    <t>D</t>
  </si>
  <si>
    <t>G</t>
  </si>
  <si>
    <t>J</t>
  </si>
  <si>
    <t># de prestations au-delà du seuil</t>
  </si>
  <si>
    <t>au</t>
  </si>
  <si>
    <t>Nom du responsable</t>
  </si>
  <si>
    <t># de téléphone</t>
  </si>
  <si>
    <t>Adresse courriel</t>
  </si>
  <si>
    <t>ID du mode de paiement</t>
  </si>
  <si>
    <t>Production principalement et originalement destinée</t>
  </si>
  <si>
    <t>Pour la période du</t>
  </si>
  <si>
    <t>B</t>
  </si>
  <si>
    <t>C</t>
  </si>
  <si>
    <t>E</t>
  </si>
  <si>
    <t>F</t>
  </si>
  <si>
    <t>H</t>
  </si>
  <si>
    <t>I</t>
  </si>
  <si>
    <t>K</t>
  </si>
  <si>
    <t>L</t>
  </si>
  <si>
    <t>N</t>
  </si>
  <si>
    <t>O</t>
  </si>
  <si>
    <t>Q</t>
  </si>
  <si>
    <t>R</t>
  </si>
  <si>
    <t>T</t>
  </si>
  <si>
    <t>VALEUR DU MONTANT À VERSER À L'AQTIS</t>
  </si>
  <si>
    <t>Retraite</t>
  </si>
  <si>
    <t>Calcul relié à la contribution spéciale</t>
  </si>
  <si>
    <t>Directeur de la photographie vidéo légère</t>
  </si>
  <si>
    <t>Perruquier</t>
  </si>
  <si>
    <t>Coordonnateur du département artistique</t>
  </si>
  <si>
    <t>Assistant styliste</t>
  </si>
  <si>
    <t>Assistant directeur artistique</t>
  </si>
  <si>
    <t>Technicien chef d'effets spéciaux</t>
  </si>
  <si>
    <t>Assistant maquilleur d'effets spéciaux</t>
  </si>
  <si>
    <t>1er assistant réalisateur</t>
  </si>
  <si>
    <t>2e assistant caméra</t>
  </si>
  <si>
    <t>2eassistant réalisateur</t>
  </si>
  <si>
    <t>3e assistant réalisateur</t>
  </si>
  <si>
    <t>Assistant Coordonnateur</t>
  </si>
  <si>
    <t>Assistant directeur des lieux de tournage</t>
  </si>
  <si>
    <t>Assistant opérateur de vidéo assist</t>
  </si>
  <si>
    <t>Assistant Technicien d’effets spéciaux</t>
  </si>
  <si>
    <t>Coordonnateur de costumes</t>
  </si>
  <si>
    <t>Coordonnateur de transport</t>
  </si>
  <si>
    <t>Directeur des lieux de tournage</t>
  </si>
  <si>
    <t>Maquilleur d’effets spéciaux</t>
  </si>
  <si>
    <t>Opérateur de vidéo assist</t>
  </si>
  <si>
    <t>Programmeur de Motion control</t>
  </si>
  <si>
    <t>Recherchiste des lieux de tournage</t>
  </si>
  <si>
    <t>Tech. spécialisé aux costumes</t>
  </si>
  <si>
    <t>Technicien aux décors</t>
  </si>
  <si>
    <t>Technicien d’effets spéciaux</t>
  </si>
  <si>
    <t>Technicien de caméra à tête télécommandée</t>
  </si>
  <si>
    <t>Technicien de Motion control</t>
  </si>
  <si>
    <t>Technicien en gestion de données numériques (TGDN)</t>
  </si>
  <si>
    <t>Technicien en imagerie numérique TIN</t>
  </si>
  <si>
    <t>Montant de la pénalité</t>
  </si>
  <si>
    <t>APP</t>
  </si>
  <si>
    <t>AQPM</t>
  </si>
  <si>
    <t>Aiguilleur</t>
  </si>
  <si>
    <t>Aiguilleur ISO</t>
  </si>
  <si>
    <t>Assistant à la réalisation à la télévision</t>
  </si>
  <si>
    <t>Assistant au son</t>
  </si>
  <si>
    <t>Assistant caméraman machiniste</t>
  </si>
  <si>
    <t>Assistant coordonnateur (à l’exception de l’ass. coordo. du département artistique)</t>
  </si>
  <si>
    <t>Assistant de production spécialisé</t>
  </si>
  <si>
    <t>Assistant ébéniste</t>
  </si>
  <si>
    <t>Assistant habilleur</t>
  </si>
  <si>
    <t>Assistant menuisier</t>
  </si>
  <si>
    <t>Assistant monteur sonore</t>
  </si>
  <si>
    <t>Assistant opérateur de drone</t>
  </si>
  <si>
    <t>Assistant opérateur de video-assist</t>
  </si>
  <si>
    <t>Assistant paysagiste</t>
  </si>
  <si>
    <t>Assistant peintre scénique</t>
  </si>
  <si>
    <t>Assistant plâtrier</t>
  </si>
  <si>
    <t>Assistant régisseur d'extérieurs (alias assistant directeur des lieux de tournage)</t>
  </si>
  <si>
    <t>Assistant superviseur de construction</t>
  </si>
  <si>
    <t>Assistant technicien d'effets spéciaux</t>
  </si>
  <si>
    <t>Bruiteur</t>
  </si>
  <si>
    <t>Chargeur de caméra (alias 3ieme assistant caméra)</t>
  </si>
  <si>
    <t>Chef ébéniste</t>
  </si>
  <si>
    <t>Chef graphiste</t>
  </si>
  <si>
    <t>Chef maquettiste</t>
  </si>
  <si>
    <t>Chef technicien d'effets spéciaux</t>
  </si>
  <si>
    <t>Coloriste</t>
  </si>
  <si>
    <t>Concepteur de coiffure</t>
  </si>
  <si>
    <t>Concepteur de maquillage</t>
  </si>
  <si>
    <t>Concepteur de marionnettes</t>
  </si>
  <si>
    <t>Concepteur de projection visuelle</t>
  </si>
  <si>
    <t>Concepteur d'éclairage</t>
  </si>
  <si>
    <t>Contremaître de construction</t>
  </si>
  <si>
    <t>Contrôleur d'images (CCU)</t>
  </si>
  <si>
    <t>Coordonnateur aux véhicules</t>
  </si>
  <si>
    <t>Coordonnateur des costumes</t>
  </si>
  <si>
    <t>Coordonnateur du transport</t>
  </si>
  <si>
    <t>Couturier</t>
  </si>
  <si>
    <t>Directeur de plateau</t>
  </si>
  <si>
    <t>Directeur d'éclairage</t>
  </si>
  <si>
    <t>Ébéniste</t>
  </si>
  <si>
    <t>Graphiste</t>
  </si>
  <si>
    <t>Ingénieur 3D</t>
  </si>
  <si>
    <t>Maquettiste</t>
  </si>
  <si>
    <t>Maquilleur d'effets spéciaux</t>
  </si>
  <si>
    <t>Mixeur de son (alias sonorisateur)</t>
  </si>
  <si>
    <t>Mixeur sonore</t>
  </si>
  <si>
    <t>Monteur sonore</t>
  </si>
  <si>
    <t>Opérateur aux com. internes (RF)</t>
  </si>
  <si>
    <t>Opérateur de console d'éclairage</t>
  </si>
  <si>
    <t>Opérateur de drone</t>
  </si>
  <si>
    <t>Opérateur de magnétoscopie</t>
  </si>
  <si>
    <t>Opérateur de projecteur de poursuite</t>
  </si>
  <si>
    <t>Opérateur de projecteur motorisé</t>
  </si>
  <si>
    <t>Opérateur de projection visuelle</t>
  </si>
  <si>
    <t>Opérateur de ralenti</t>
  </si>
  <si>
    <t>Opérateur de télésouffleur</t>
  </si>
  <si>
    <t>Opérateur de video-assist</t>
  </si>
  <si>
    <t>Posticheur</t>
  </si>
  <si>
    <t>Programmeur d’éclairage</t>
  </si>
  <si>
    <t>Programmeur de motion control</t>
  </si>
  <si>
    <t>Recherchiste de location (alias recherchiste de lieux de tournage)</t>
  </si>
  <si>
    <t>Régisseur d'extérieurs (alias directeur des lieux de tournage)</t>
  </si>
  <si>
    <t>Responsable des animaux</t>
  </si>
  <si>
    <t>Secrétaire de production</t>
  </si>
  <si>
    <t>Soudeur</t>
  </si>
  <si>
    <t>Stéréographe</t>
  </si>
  <si>
    <t>Superviseur de construction</t>
  </si>
  <si>
    <t>Tech. de caméra à tête télécommandée</t>
  </si>
  <si>
    <t>Tech. en gestion de données num. (TGDN)</t>
  </si>
  <si>
    <t>Technicien 3D (RIG)</t>
  </si>
  <si>
    <t>Technicien aux câbles</t>
  </si>
  <si>
    <t>Technicien aux costumes</t>
  </si>
  <si>
    <t>Technicien aux décors (alias machiniste aux décors)</t>
  </si>
  <si>
    <t>Technicien de motion control</t>
  </si>
  <si>
    <t>Technicien de post-production</t>
  </si>
  <si>
    <t>Technicien d'effets spéciaux</t>
  </si>
  <si>
    <t>Technicien en imagerie numérique 3D</t>
  </si>
  <si>
    <t>Technicien en imagerie numérique</t>
  </si>
  <si>
    <t>Technicien en infographie</t>
  </si>
  <si>
    <t>Vidéographiste</t>
  </si>
  <si>
    <t>Fonctions non communes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</si>
</sst>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0.00\ &quot;$&quot;"/>
  </numFmts>
  <fonts count="10"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2"/>
      <color theme="1"/>
      <name val="Arial"/>
      <family val="2"/>
    </font>
    <font>
      <sz val="18"/>
      <color theme="1"/>
      <name val="Arial"/>
      <family val="2"/>
    </font>
    <font>
      <b/>
      <sz val="12"/>
      <color theme="1"/>
      <name val="Arial"/>
      <family val="2"/>
    </font>
    <font>
      <sz val="9"/>
      <color indexed="81"/>
      <name val="Tahoma"/>
      <family val="2"/>
    </font>
    <font>
      <b/>
      <sz val="9"/>
      <color indexed="81"/>
      <name val="Tahoma"/>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C00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72">
    <xf numFmtId="0" fontId="0" fillId="0" borderId="0" xfId="0"/>
    <xf numFmtId="0" fontId="0" fillId="0" borderId="0" xfId="0" applyAlignment="1">
      <alignment horizontal="center"/>
    </xf>
    <xf numFmtId="0" fontId="2" fillId="0" borderId="0" xfId="0" applyFont="1"/>
    <xf numFmtId="14" fontId="0" fillId="0" borderId="0" xfId="0" applyNumberFormat="1"/>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horizontal="center" vertical="center"/>
    </xf>
    <xf numFmtId="165" fontId="2" fillId="0" borderId="1" xfId="0" applyNumberFormat="1" applyFont="1" applyBorder="1" applyAlignment="1">
      <alignment horizontal="center" vertical="center"/>
    </xf>
    <xf numFmtId="0" fontId="2" fillId="0" borderId="3"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165" fontId="2" fillId="0" borderId="0" xfId="1" applyNumberFormat="1"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xf numFmtId="0" fontId="0" fillId="0" borderId="0" xfId="0" applyAlignment="1">
      <alignment vertical="center" wrapText="1"/>
    </xf>
    <xf numFmtId="0" fontId="3" fillId="3" borderId="1" xfId="0" applyFont="1" applyFill="1" applyBorder="1" applyAlignment="1" applyProtection="1">
      <alignment horizontal="center" vertical="center"/>
      <protection locked="0"/>
    </xf>
    <xf numFmtId="165" fontId="3" fillId="3" borderId="1" xfId="0" applyNumberFormat="1" applyFont="1" applyFill="1" applyBorder="1" applyAlignment="1" applyProtection="1">
      <alignment horizontal="center" vertical="center"/>
      <protection locked="0"/>
    </xf>
    <xf numFmtId="0" fontId="3" fillId="0" borderId="7" xfId="0" applyFont="1" applyBorder="1" applyAlignment="1">
      <alignment horizontal="center" vertical="center"/>
    </xf>
    <xf numFmtId="165" fontId="2" fillId="0" borderId="8" xfId="0" applyNumberFormat="1" applyFont="1" applyBorder="1" applyAlignment="1">
      <alignment horizontal="center" vertical="center"/>
    </xf>
    <xf numFmtId="165" fontId="2" fillId="0" borderId="9" xfId="0" applyNumberFormat="1" applyFont="1" applyBorder="1" applyAlignment="1">
      <alignment horizontal="center" vertical="center"/>
    </xf>
    <xf numFmtId="0" fontId="2" fillId="0" borderId="9" xfId="0" applyFont="1" applyBorder="1" applyAlignment="1">
      <alignment horizontal="center" vertical="center"/>
    </xf>
    <xf numFmtId="165" fontId="3" fillId="0" borderId="10" xfId="0" applyNumberFormat="1" applyFont="1" applyBorder="1" applyAlignment="1">
      <alignment horizontal="center" vertical="center"/>
    </xf>
    <xf numFmtId="0" fontId="3" fillId="0" borderId="0" xfId="0" applyFont="1" applyBorder="1" applyAlignment="1">
      <alignment vertical="center"/>
    </xf>
    <xf numFmtId="0" fontId="2" fillId="0" borderId="18" xfId="0" applyFont="1" applyFill="1" applyBorder="1" applyAlignment="1" applyProtection="1">
      <alignment horizontal="center" vertical="center"/>
      <protection locked="0"/>
    </xf>
    <xf numFmtId="0" fontId="2" fillId="0" borderId="18" xfId="0" applyNumberFormat="1"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165" fontId="6" fillId="2" borderId="10" xfId="0" applyNumberFormat="1" applyFont="1" applyFill="1" applyBorder="1" applyAlignment="1">
      <alignment horizontal="center" vertical="center"/>
    </xf>
    <xf numFmtId="0" fontId="2" fillId="0" borderId="0" xfId="0" applyFont="1" applyAlignment="1">
      <alignment horizontal="center"/>
    </xf>
    <xf numFmtId="0" fontId="3" fillId="3" borderId="1" xfId="0" applyFont="1" applyFill="1" applyBorder="1" applyAlignment="1" applyProtection="1">
      <alignment horizontal="left" vertical="center"/>
      <protection locked="0"/>
    </xf>
    <xf numFmtId="165" fontId="2" fillId="0" borderId="1" xfId="1" applyNumberFormat="1" applyFont="1" applyBorder="1" applyAlignment="1">
      <alignment horizontal="center" vertical="center"/>
    </xf>
    <xf numFmtId="0" fontId="3" fillId="3" borderId="1" xfId="0" applyFont="1" applyFill="1" applyBorder="1" applyAlignment="1" applyProtection="1">
      <alignment horizontal="center" vertical="center"/>
      <protection locked="0"/>
    </xf>
    <xf numFmtId="0" fontId="9" fillId="0" borderId="0" xfId="0" applyFont="1" applyAlignment="1">
      <alignment horizontal="center"/>
    </xf>
    <xf numFmtId="0" fontId="0" fillId="4" borderId="0" xfId="0" applyFill="1"/>
    <xf numFmtId="0" fontId="0" fillId="0" borderId="0" xfId="0" applyFill="1"/>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165" fontId="2" fillId="0" borderId="5"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xf>
    <xf numFmtId="0" fontId="2" fillId="0" borderId="1" xfId="0" applyFont="1" applyBorder="1" applyAlignment="1">
      <alignment horizontal="center" vertical="center"/>
    </xf>
    <xf numFmtId="9" fontId="2" fillId="0" borderId="17" xfId="0" applyNumberFormat="1" applyFont="1" applyBorder="1" applyAlignment="1">
      <alignment horizontal="center" vertical="center"/>
    </xf>
    <xf numFmtId="9"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14" fontId="6" fillId="3" borderId="2" xfId="0" applyNumberFormat="1" applyFont="1" applyFill="1" applyBorder="1" applyAlignment="1" applyProtection="1">
      <alignment horizontal="center" vertical="center"/>
      <protection locked="0"/>
    </xf>
    <xf numFmtId="14" fontId="6" fillId="3" borderId="4" xfId="0" applyNumberFormat="1" applyFont="1" applyFill="1" applyBorder="1" applyAlignment="1" applyProtection="1">
      <alignment horizontal="center"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Border="1" applyAlignment="1">
      <alignment horizontal="center" vertical="center"/>
    </xf>
    <xf numFmtId="0" fontId="2" fillId="0" borderId="19" xfId="0" applyFont="1" applyBorder="1" applyAlignment="1">
      <alignment horizontal="center"/>
    </xf>
    <xf numFmtId="0" fontId="2" fillId="0" borderId="20" xfId="0" applyFont="1" applyBorder="1" applyAlignment="1">
      <alignment horizontal="center"/>
    </xf>
    <xf numFmtId="0" fontId="3" fillId="3" borderId="1" xfId="0" applyFont="1" applyFill="1" applyBorder="1" applyAlignment="1" applyProtection="1">
      <alignment horizontal="center" vertical="center"/>
      <protection locked="0"/>
    </xf>
    <xf numFmtId="0" fontId="0" fillId="0" borderId="0" xfId="0" applyAlignment="1">
      <alignment horizontal="center"/>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2"/>
  <sheetViews>
    <sheetView tabSelected="1" zoomScale="85" zoomScaleNormal="85" workbookViewId="0">
      <selection activeCell="F21" sqref="F21"/>
    </sheetView>
  </sheetViews>
  <sheetFormatPr baseColWidth="10" defaultColWidth="11.42578125" defaultRowHeight="12.75" x14ac:dyDescent="0.2"/>
  <cols>
    <col min="1" max="2" width="25.7109375" style="2" customWidth="1"/>
    <col min="3" max="3" width="39.140625" style="2" customWidth="1"/>
    <col min="4" max="5" width="10.7109375" style="2" customWidth="1"/>
    <col min="6" max="10" width="13.7109375" style="2" customWidth="1"/>
    <col min="11" max="17" width="13.28515625" style="2" customWidth="1"/>
    <col min="18" max="16384" width="11.42578125" style="2"/>
  </cols>
  <sheetData>
    <row r="1" spans="1:17" ht="23.25" x14ac:dyDescent="0.2">
      <c r="A1" s="63" t="s">
        <v>17</v>
      </c>
      <c r="B1" s="63"/>
      <c r="C1" s="63"/>
      <c r="D1" s="63"/>
      <c r="E1" s="63"/>
      <c r="F1" s="63"/>
      <c r="G1" s="63"/>
      <c r="H1" s="63"/>
      <c r="I1" s="63"/>
      <c r="J1" s="63"/>
      <c r="K1" s="63"/>
      <c r="L1" s="63"/>
      <c r="M1" s="63"/>
      <c r="N1" s="63"/>
      <c r="O1" s="63"/>
      <c r="P1" s="63"/>
      <c r="Q1" s="63"/>
    </row>
    <row r="2" spans="1:17" ht="15.75" x14ac:dyDescent="0.2">
      <c r="A2" s="64" t="s">
        <v>18</v>
      </c>
      <c r="B2" s="65"/>
      <c r="C2" s="66"/>
      <c r="D2" s="55"/>
      <c r="E2" s="56"/>
      <c r="F2" s="56"/>
      <c r="G2" s="56"/>
      <c r="H2" s="57"/>
      <c r="I2" s="64" t="s">
        <v>107</v>
      </c>
      <c r="J2" s="65"/>
      <c r="K2" s="65"/>
      <c r="L2" s="66"/>
      <c r="M2" s="70"/>
      <c r="N2" s="70"/>
      <c r="O2" s="70"/>
      <c r="P2" s="70"/>
      <c r="Q2" s="70"/>
    </row>
    <row r="3" spans="1:17" ht="15.75" x14ac:dyDescent="0.2">
      <c r="A3" s="64" t="s">
        <v>19</v>
      </c>
      <c r="B3" s="65"/>
      <c r="C3" s="66"/>
      <c r="D3" s="55"/>
      <c r="E3" s="56"/>
      <c r="F3" s="56"/>
      <c r="G3" s="56"/>
      <c r="H3" s="57"/>
      <c r="I3" s="64" t="s">
        <v>108</v>
      </c>
      <c r="J3" s="65"/>
      <c r="K3" s="65"/>
      <c r="L3" s="66"/>
      <c r="M3" s="70"/>
      <c r="N3" s="70"/>
      <c r="O3" s="70"/>
      <c r="P3" s="70"/>
      <c r="Q3" s="70"/>
    </row>
    <row r="4" spans="1:17" ht="15.75" x14ac:dyDescent="0.2">
      <c r="A4" s="64" t="s">
        <v>112</v>
      </c>
      <c r="B4" s="65"/>
      <c r="C4" s="66"/>
      <c r="D4" s="58"/>
      <c r="E4" s="59"/>
      <c r="F4" s="10" t="s">
        <v>106</v>
      </c>
      <c r="G4" s="58"/>
      <c r="H4" s="59"/>
      <c r="I4" s="64" t="s">
        <v>109</v>
      </c>
      <c r="J4" s="65"/>
      <c r="K4" s="65"/>
      <c r="L4" s="66"/>
      <c r="M4" s="70"/>
      <c r="N4" s="70"/>
      <c r="O4" s="70"/>
      <c r="P4" s="70"/>
      <c r="Q4" s="70"/>
    </row>
    <row r="5" spans="1:17" ht="15" x14ac:dyDescent="0.2">
      <c r="A5" s="64" t="s">
        <v>111</v>
      </c>
      <c r="B5" s="65"/>
      <c r="C5" s="66"/>
      <c r="D5" s="60"/>
      <c r="E5" s="61"/>
      <c r="F5" s="61"/>
      <c r="G5" s="61"/>
      <c r="H5" s="62"/>
      <c r="I5" s="64" t="s">
        <v>110</v>
      </c>
      <c r="J5" s="65"/>
      <c r="K5" s="65"/>
      <c r="L5" s="66"/>
      <c r="M5" s="70"/>
      <c r="N5" s="70"/>
      <c r="O5" s="70"/>
      <c r="P5" s="70"/>
      <c r="Q5" s="70"/>
    </row>
    <row r="6" spans="1:17" ht="15" x14ac:dyDescent="0.2">
      <c r="A6" s="9"/>
      <c r="B6" s="9"/>
      <c r="C6" s="9"/>
      <c r="D6" s="9"/>
      <c r="E6" s="9"/>
      <c r="F6" s="9"/>
      <c r="G6" s="9"/>
      <c r="H6" s="9"/>
      <c r="I6" s="9"/>
      <c r="J6" s="9"/>
      <c r="K6" s="9"/>
      <c r="L6" s="9"/>
      <c r="M6" s="9"/>
      <c r="N6" s="9"/>
      <c r="O6" s="9"/>
      <c r="P6" s="8"/>
      <c r="Q6" s="8"/>
    </row>
    <row r="7" spans="1:17" ht="15" customHeight="1" x14ac:dyDescent="0.2">
      <c r="A7" s="49" t="s">
        <v>14</v>
      </c>
      <c r="B7" s="49"/>
      <c r="C7" s="49"/>
      <c r="D7" s="49"/>
      <c r="E7" s="49"/>
      <c r="F7" s="49"/>
      <c r="G7" s="49"/>
      <c r="H7" s="47" t="s">
        <v>7</v>
      </c>
      <c r="I7" s="47" t="s">
        <v>8</v>
      </c>
      <c r="J7" s="47" t="s">
        <v>31</v>
      </c>
      <c r="K7" s="52" t="s">
        <v>15</v>
      </c>
      <c r="L7" s="53"/>
      <c r="M7" s="53"/>
      <c r="N7" s="54"/>
      <c r="O7" s="49" t="s">
        <v>16</v>
      </c>
      <c r="P7" s="49"/>
      <c r="Q7" s="49"/>
    </row>
    <row r="8" spans="1:17" x14ac:dyDescent="0.2">
      <c r="A8" s="49" t="s">
        <v>0</v>
      </c>
      <c r="B8" s="49" t="s">
        <v>1</v>
      </c>
      <c r="C8" s="49" t="s">
        <v>2</v>
      </c>
      <c r="D8" s="49" t="s">
        <v>3</v>
      </c>
      <c r="E8" s="49" t="s">
        <v>4</v>
      </c>
      <c r="F8" s="49" t="s">
        <v>5</v>
      </c>
      <c r="G8" s="49" t="s">
        <v>6</v>
      </c>
      <c r="H8" s="47"/>
      <c r="I8" s="47"/>
      <c r="J8" s="47"/>
      <c r="K8" s="47" t="s">
        <v>10</v>
      </c>
      <c r="L8" s="49" t="s">
        <v>9</v>
      </c>
      <c r="M8" s="47" t="s">
        <v>13</v>
      </c>
      <c r="N8" s="47" t="s">
        <v>11</v>
      </c>
      <c r="O8" s="47" t="s">
        <v>13</v>
      </c>
      <c r="P8" s="49" t="s">
        <v>127</v>
      </c>
      <c r="Q8" s="47" t="s">
        <v>12</v>
      </c>
    </row>
    <row r="9" spans="1:17" x14ac:dyDescent="0.2">
      <c r="A9" s="49"/>
      <c r="B9" s="49"/>
      <c r="C9" s="49"/>
      <c r="D9" s="49"/>
      <c r="E9" s="49"/>
      <c r="F9" s="49"/>
      <c r="G9" s="49"/>
      <c r="H9" s="47"/>
      <c r="I9" s="47"/>
      <c r="J9" s="47"/>
      <c r="K9" s="47"/>
      <c r="L9" s="49"/>
      <c r="M9" s="47"/>
      <c r="N9" s="47"/>
      <c r="O9" s="47"/>
      <c r="P9" s="49"/>
      <c r="Q9" s="47"/>
    </row>
    <row r="10" spans="1:17" x14ac:dyDescent="0.2">
      <c r="A10" s="17"/>
      <c r="B10" s="17"/>
      <c r="C10" s="31"/>
      <c r="D10" s="17"/>
      <c r="E10" s="17"/>
      <c r="F10" s="17"/>
      <c r="G10" s="17"/>
      <c r="H10" s="18"/>
      <c r="I10" s="7" t="str">
        <f>IF(ISBLANK(H10),"",IF(D10="S",H10*0.04,0))</f>
        <v/>
      </c>
      <c r="J10" s="17"/>
      <c r="K10" s="7" t="str">
        <f>IF(ISBLANK(H10),"",(H10)*0.025)</f>
        <v/>
      </c>
      <c r="L10" s="7" t="str">
        <f>IF(ISBLANK(H10),"",IF(E10="M",0,(H10)*0.075))</f>
        <v/>
      </c>
      <c r="M10" s="7" t="str">
        <f>IF(ISBLANK(H10),"",(H10)*0.025)</f>
        <v/>
      </c>
      <c r="N10" s="7" t="str">
        <f>IF(ISBLANK(H10),"",(H10)*0.05)</f>
        <v/>
      </c>
      <c r="O10" s="7" t="str">
        <f>IF(ISBLANK(H10),"",(H10)*0.04)</f>
        <v/>
      </c>
      <c r="P10" s="7" t="str">
        <f>IF(ISBLANK(H10),"",(H10)*0.055)</f>
        <v/>
      </c>
      <c r="Q10" s="7" t="str">
        <f t="shared" ref="Q10:Q41" si="0">IF(ISBLANK(H10),"",SUM(K10:P10))</f>
        <v/>
      </c>
    </row>
    <row r="11" spans="1:17" x14ac:dyDescent="0.2">
      <c r="A11" s="17"/>
      <c r="B11" s="17"/>
      <c r="C11" s="31"/>
      <c r="D11" s="17"/>
      <c r="E11" s="17"/>
      <c r="F11" s="17"/>
      <c r="G11" s="17"/>
      <c r="H11" s="18"/>
      <c r="I11" s="7" t="str">
        <f t="shared" ref="I11:I59" si="1">IF(ISBLANK(H11),"",IF(D11="S",H11*0.04,0))</f>
        <v/>
      </c>
      <c r="J11" s="17"/>
      <c r="K11" s="7" t="str">
        <f t="shared" ref="K11:K59" si="2">IF(ISBLANK(H11),"",(H11)*0.025)</f>
        <v/>
      </c>
      <c r="L11" s="7" t="str">
        <f t="shared" ref="L11:L59" si="3">IF(ISBLANK(H11),"",IF(E11="M",0,(H11)*0.075))</f>
        <v/>
      </c>
      <c r="M11" s="7" t="str">
        <f t="shared" ref="M11:M59" si="4">IF(ISBLANK(H11),"",(H11)*0.025)</f>
        <v/>
      </c>
      <c r="N11" s="7" t="str">
        <f t="shared" ref="N11:N59" si="5">IF(ISBLANK(H11),"",(H11)*0.05)</f>
        <v/>
      </c>
      <c r="O11" s="7" t="str">
        <f t="shared" ref="O11:O59" si="6">IF(ISBLANK(H11),"",(H11)*0.04)</f>
        <v/>
      </c>
      <c r="P11" s="7" t="str">
        <f t="shared" ref="P11:P59" si="7">IF(ISBLANK(H11),"",(H11)*0.055)</f>
        <v/>
      </c>
      <c r="Q11" s="7" t="str">
        <f t="shared" si="0"/>
        <v/>
      </c>
    </row>
    <row r="12" spans="1:17" x14ac:dyDescent="0.2">
      <c r="A12" s="17"/>
      <c r="B12" s="17"/>
      <c r="C12" s="31"/>
      <c r="D12" s="17"/>
      <c r="E12" s="17"/>
      <c r="F12" s="17"/>
      <c r="G12" s="17"/>
      <c r="H12" s="18"/>
      <c r="I12" s="7" t="str">
        <f t="shared" si="1"/>
        <v/>
      </c>
      <c r="J12" s="17"/>
      <c r="K12" s="7" t="str">
        <f t="shared" si="2"/>
        <v/>
      </c>
      <c r="L12" s="7" t="str">
        <f t="shared" si="3"/>
        <v/>
      </c>
      <c r="M12" s="7" t="str">
        <f t="shared" si="4"/>
        <v/>
      </c>
      <c r="N12" s="7" t="str">
        <f t="shared" si="5"/>
        <v/>
      </c>
      <c r="O12" s="7" t="str">
        <f t="shared" si="6"/>
        <v/>
      </c>
      <c r="P12" s="7" t="str">
        <f t="shared" si="7"/>
        <v/>
      </c>
      <c r="Q12" s="7" t="str">
        <f t="shared" si="0"/>
        <v/>
      </c>
    </row>
    <row r="13" spans="1:17" x14ac:dyDescent="0.2">
      <c r="A13" s="17"/>
      <c r="B13" s="17"/>
      <c r="C13" s="31"/>
      <c r="D13" s="17"/>
      <c r="E13" s="17"/>
      <c r="F13" s="17"/>
      <c r="G13" s="17"/>
      <c r="H13" s="18"/>
      <c r="I13" s="7" t="str">
        <f t="shared" si="1"/>
        <v/>
      </c>
      <c r="J13" s="17"/>
      <c r="K13" s="7" t="str">
        <f t="shared" si="2"/>
        <v/>
      </c>
      <c r="L13" s="7" t="str">
        <f t="shared" si="3"/>
        <v/>
      </c>
      <c r="M13" s="7" t="str">
        <f t="shared" si="4"/>
        <v/>
      </c>
      <c r="N13" s="7" t="str">
        <f t="shared" si="5"/>
        <v/>
      </c>
      <c r="O13" s="7" t="str">
        <f t="shared" si="6"/>
        <v/>
      </c>
      <c r="P13" s="7" t="str">
        <f t="shared" si="7"/>
        <v/>
      </c>
      <c r="Q13" s="7" t="str">
        <f t="shared" si="0"/>
        <v/>
      </c>
    </row>
    <row r="14" spans="1:17" x14ac:dyDescent="0.2">
      <c r="A14" s="17"/>
      <c r="B14" s="17"/>
      <c r="C14" s="31"/>
      <c r="D14" s="17"/>
      <c r="E14" s="17"/>
      <c r="F14" s="17"/>
      <c r="G14" s="17"/>
      <c r="H14" s="18"/>
      <c r="I14" s="7" t="str">
        <f t="shared" si="1"/>
        <v/>
      </c>
      <c r="J14" s="17"/>
      <c r="K14" s="7" t="str">
        <f t="shared" si="2"/>
        <v/>
      </c>
      <c r="L14" s="7" t="str">
        <f t="shared" si="3"/>
        <v/>
      </c>
      <c r="M14" s="7" t="str">
        <f t="shared" si="4"/>
        <v/>
      </c>
      <c r="N14" s="7" t="str">
        <f t="shared" si="5"/>
        <v/>
      </c>
      <c r="O14" s="7" t="str">
        <f t="shared" si="6"/>
        <v/>
      </c>
      <c r="P14" s="7" t="str">
        <f t="shared" si="7"/>
        <v/>
      </c>
      <c r="Q14" s="7" t="str">
        <f t="shared" si="0"/>
        <v/>
      </c>
    </row>
    <row r="15" spans="1:17" x14ac:dyDescent="0.2">
      <c r="A15" s="17"/>
      <c r="B15" s="17"/>
      <c r="C15" s="31"/>
      <c r="D15" s="17"/>
      <c r="E15" s="17"/>
      <c r="F15" s="17"/>
      <c r="G15" s="17"/>
      <c r="H15" s="18"/>
      <c r="I15" s="7" t="str">
        <f t="shared" si="1"/>
        <v/>
      </c>
      <c r="J15" s="17"/>
      <c r="K15" s="7" t="str">
        <f t="shared" si="2"/>
        <v/>
      </c>
      <c r="L15" s="7" t="str">
        <f t="shared" si="3"/>
        <v/>
      </c>
      <c r="M15" s="7" t="str">
        <f t="shared" si="4"/>
        <v/>
      </c>
      <c r="N15" s="7" t="str">
        <f t="shared" si="5"/>
        <v/>
      </c>
      <c r="O15" s="7" t="str">
        <f t="shared" si="6"/>
        <v/>
      </c>
      <c r="P15" s="7" t="str">
        <f t="shared" si="7"/>
        <v/>
      </c>
      <c r="Q15" s="7" t="str">
        <f t="shared" si="0"/>
        <v/>
      </c>
    </row>
    <row r="16" spans="1:17" x14ac:dyDescent="0.2">
      <c r="A16" s="17"/>
      <c r="B16" s="17"/>
      <c r="C16" s="31"/>
      <c r="D16" s="17"/>
      <c r="E16" s="17"/>
      <c r="F16" s="17"/>
      <c r="G16" s="17"/>
      <c r="H16" s="18"/>
      <c r="I16" s="7" t="str">
        <f t="shared" si="1"/>
        <v/>
      </c>
      <c r="J16" s="17"/>
      <c r="K16" s="7" t="str">
        <f t="shared" si="2"/>
        <v/>
      </c>
      <c r="L16" s="7" t="str">
        <f t="shared" si="3"/>
        <v/>
      </c>
      <c r="M16" s="7" t="str">
        <f t="shared" si="4"/>
        <v/>
      </c>
      <c r="N16" s="7" t="str">
        <f t="shared" si="5"/>
        <v/>
      </c>
      <c r="O16" s="7" t="str">
        <f t="shared" si="6"/>
        <v/>
      </c>
      <c r="P16" s="7" t="str">
        <f t="shared" si="7"/>
        <v/>
      </c>
      <c r="Q16" s="7" t="str">
        <f t="shared" si="0"/>
        <v/>
      </c>
    </row>
    <row r="17" spans="1:17" x14ac:dyDescent="0.2">
      <c r="A17" s="17"/>
      <c r="B17" s="17"/>
      <c r="C17" s="31"/>
      <c r="D17" s="17"/>
      <c r="E17" s="17"/>
      <c r="F17" s="17"/>
      <c r="G17" s="17"/>
      <c r="H17" s="18"/>
      <c r="I17" s="7" t="str">
        <f t="shared" si="1"/>
        <v/>
      </c>
      <c r="J17" s="17"/>
      <c r="K17" s="7" t="str">
        <f t="shared" si="2"/>
        <v/>
      </c>
      <c r="L17" s="7" t="str">
        <f t="shared" si="3"/>
        <v/>
      </c>
      <c r="M17" s="7" t="str">
        <f t="shared" si="4"/>
        <v/>
      </c>
      <c r="N17" s="7" t="str">
        <f t="shared" si="5"/>
        <v/>
      </c>
      <c r="O17" s="7" t="str">
        <f t="shared" si="6"/>
        <v/>
      </c>
      <c r="P17" s="7" t="str">
        <f t="shared" si="7"/>
        <v/>
      </c>
      <c r="Q17" s="7" t="str">
        <f t="shared" si="0"/>
        <v/>
      </c>
    </row>
    <row r="18" spans="1:17" x14ac:dyDescent="0.2">
      <c r="A18" s="17"/>
      <c r="B18" s="17"/>
      <c r="C18" s="31"/>
      <c r="D18" s="17"/>
      <c r="E18" s="17"/>
      <c r="F18" s="17"/>
      <c r="G18" s="17"/>
      <c r="H18" s="18"/>
      <c r="I18" s="7" t="str">
        <f t="shared" si="1"/>
        <v/>
      </c>
      <c r="J18" s="17"/>
      <c r="K18" s="7" t="str">
        <f t="shared" si="2"/>
        <v/>
      </c>
      <c r="L18" s="7" t="str">
        <f t="shared" si="3"/>
        <v/>
      </c>
      <c r="M18" s="7" t="str">
        <f t="shared" si="4"/>
        <v/>
      </c>
      <c r="N18" s="7" t="str">
        <f t="shared" si="5"/>
        <v/>
      </c>
      <c r="O18" s="7" t="str">
        <f t="shared" si="6"/>
        <v/>
      </c>
      <c r="P18" s="7" t="str">
        <f t="shared" si="7"/>
        <v/>
      </c>
      <c r="Q18" s="7" t="str">
        <f t="shared" si="0"/>
        <v/>
      </c>
    </row>
    <row r="19" spans="1:17" x14ac:dyDescent="0.2">
      <c r="A19" s="17"/>
      <c r="B19" s="17"/>
      <c r="C19" s="31"/>
      <c r="D19" s="17"/>
      <c r="E19" s="17"/>
      <c r="F19" s="17"/>
      <c r="G19" s="17"/>
      <c r="H19" s="18"/>
      <c r="I19" s="7" t="str">
        <f t="shared" si="1"/>
        <v/>
      </c>
      <c r="J19" s="17"/>
      <c r="K19" s="7" t="str">
        <f t="shared" si="2"/>
        <v/>
      </c>
      <c r="L19" s="7" t="str">
        <f t="shared" si="3"/>
        <v/>
      </c>
      <c r="M19" s="7" t="str">
        <f t="shared" si="4"/>
        <v/>
      </c>
      <c r="N19" s="7" t="str">
        <f t="shared" si="5"/>
        <v/>
      </c>
      <c r="O19" s="7" t="str">
        <f t="shared" si="6"/>
        <v/>
      </c>
      <c r="P19" s="7" t="str">
        <f t="shared" si="7"/>
        <v/>
      </c>
      <c r="Q19" s="7" t="str">
        <f t="shared" si="0"/>
        <v/>
      </c>
    </row>
    <row r="20" spans="1:17" x14ac:dyDescent="0.2">
      <c r="A20" s="17"/>
      <c r="B20" s="17"/>
      <c r="C20" s="31"/>
      <c r="D20" s="17"/>
      <c r="E20" s="17"/>
      <c r="F20" s="17"/>
      <c r="G20" s="17"/>
      <c r="H20" s="18"/>
      <c r="I20" s="7" t="str">
        <f t="shared" si="1"/>
        <v/>
      </c>
      <c r="J20" s="17"/>
      <c r="K20" s="7" t="str">
        <f t="shared" si="2"/>
        <v/>
      </c>
      <c r="L20" s="7" t="str">
        <f t="shared" si="3"/>
        <v/>
      </c>
      <c r="M20" s="7" t="str">
        <f t="shared" si="4"/>
        <v/>
      </c>
      <c r="N20" s="7" t="str">
        <f t="shared" si="5"/>
        <v/>
      </c>
      <c r="O20" s="7" t="str">
        <f t="shared" si="6"/>
        <v/>
      </c>
      <c r="P20" s="7" t="str">
        <f t="shared" si="7"/>
        <v/>
      </c>
      <c r="Q20" s="7" t="str">
        <f t="shared" si="0"/>
        <v/>
      </c>
    </row>
    <row r="21" spans="1:17" x14ac:dyDescent="0.2">
      <c r="A21" s="17"/>
      <c r="B21" s="17"/>
      <c r="C21" s="31"/>
      <c r="D21" s="17"/>
      <c r="E21" s="17"/>
      <c r="F21" s="17"/>
      <c r="G21" s="17"/>
      <c r="H21" s="18"/>
      <c r="I21" s="7" t="str">
        <f t="shared" si="1"/>
        <v/>
      </c>
      <c r="J21" s="17"/>
      <c r="K21" s="7" t="str">
        <f t="shared" si="2"/>
        <v/>
      </c>
      <c r="L21" s="7" t="str">
        <f t="shared" si="3"/>
        <v/>
      </c>
      <c r="M21" s="7" t="str">
        <f t="shared" si="4"/>
        <v/>
      </c>
      <c r="N21" s="7" t="str">
        <f t="shared" si="5"/>
        <v/>
      </c>
      <c r="O21" s="7" t="str">
        <f t="shared" si="6"/>
        <v/>
      </c>
      <c r="P21" s="7" t="str">
        <f t="shared" si="7"/>
        <v/>
      </c>
      <c r="Q21" s="7" t="str">
        <f t="shared" si="0"/>
        <v/>
      </c>
    </row>
    <row r="22" spans="1:17" x14ac:dyDescent="0.2">
      <c r="A22" s="17"/>
      <c r="B22" s="17"/>
      <c r="C22" s="31"/>
      <c r="D22" s="17"/>
      <c r="E22" s="17"/>
      <c r="F22" s="17"/>
      <c r="G22" s="17"/>
      <c r="H22" s="18"/>
      <c r="I22" s="7" t="str">
        <f t="shared" si="1"/>
        <v/>
      </c>
      <c r="J22" s="17"/>
      <c r="K22" s="7" t="str">
        <f t="shared" si="2"/>
        <v/>
      </c>
      <c r="L22" s="7" t="str">
        <f t="shared" si="3"/>
        <v/>
      </c>
      <c r="M22" s="7" t="str">
        <f t="shared" si="4"/>
        <v/>
      </c>
      <c r="N22" s="7" t="str">
        <f t="shared" si="5"/>
        <v/>
      </c>
      <c r="O22" s="7" t="str">
        <f t="shared" si="6"/>
        <v/>
      </c>
      <c r="P22" s="7" t="str">
        <f t="shared" si="7"/>
        <v/>
      </c>
      <c r="Q22" s="7" t="str">
        <f t="shared" si="0"/>
        <v/>
      </c>
    </row>
    <row r="23" spans="1:17" x14ac:dyDescent="0.2">
      <c r="A23" s="17"/>
      <c r="B23" s="17"/>
      <c r="C23" s="31"/>
      <c r="D23" s="17"/>
      <c r="E23" s="17"/>
      <c r="F23" s="17"/>
      <c r="G23" s="17"/>
      <c r="H23" s="18"/>
      <c r="I23" s="7" t="str">
        <f t="shared" si="1"/>
        <v/>
      </c>
      <c r="J23" s="17"/>
      <c r="K23" s="7" t="str">
        <f t="shared" si="2"/>
        <v/>
      </c>
      <c r="L23" s="7" t="str">
        <f t="shared" si="3"/>
        <v/>
      </c>
      <c r="M23" s="7" t="str">
        <f t="shared" si="4"/>
        <v/>
      </c>
      <c r="N23" s="7" t="str">
        <f t="shared" si="5"/>
        <v/>
      </c>
      <c r="O23" s="7" t="str">
        <f t="shared" si="6"/>
        <v/>
      </c>
      <c r="P23" s="7" t="str">
        <f t="shared" si="7"/>
        <v/>
      </c>
      <c r="Q23" s="7" t="str">
        <f t="shared" si="0"/>
        <v/>
      </c>
    </row>
    <row r="24" spans="1:17" x14ac:dyDescent="0.2">
      <c r="A24" s="17"/>
      <c r="B24" s="17"/>
      <c r="C24" s="31"/>
      <c r="D24" s="17"/>
      <c r="E24" s="17"/>
      <c r="F24" s="17"/>
      <c r="G24" s="17"/>
      <c r="H24" s="18"/>
      <c r="I24" s="7" t="str">
        <f t="shared" si="1"/>
        <v/>
      </c>
      <c r="J24" s="17"/>
      <c r="K24" s="7" t="str">
        <f t="shared" si="2"/>
        <v/>
      </c>
      <c r="L24" s="7" t="str">
        <f t="shared" si="3"/>
        <v/>
      </c>
      <c r="M24" s="7" t="str">
        <f t="shared" si="4"/>
        <v/>
      </c>
      <c r="N24" s="7" t="str">
        <f t="shared" si="5"/>
        <v/>
      </c>
      <c r="O24" s="7" t="str">
        <f t="shared" si="6"/>
        <v/>
      </c>
      <c r="P24" s="7" t="str">
        <f t="shared" si="7"/>
        <v/>
      </c>
      <c r="Q24" s="7" t="str">
        <f t="shared" si="0"/>
        <v/>
      </c>
    </row>
    <row r="25" spans="1:17" x14ac:dyDescent="0.2">
      <c r="A25" s="17"/>
      <c r="B25" s="17"/>
      <c r="C25" s="31"/>
      <c r="D25" s="17"/>
      <c r="E25" s="17"/>
      <c r="F25" s="17"/>
      <c r="G25" s="17"/>
      <c r="H25" s="18"/>
      <c r="I25" s="7" t="str">
        <f t="shared" si="1"/>
        <v/>
      </c>
      <c r="J25" s="17"/>
      <c r="K25" s="7" t="str">
        <f t="shared" si="2"/>
        <v/>
      </c>
      <c r="L25" s="7" t="str">
        <f t="shared" si="3"/>
        <v/>
      </c>
      <c r="M25" s="7" t="str">
        <f t="shared" si="4"/>
        <v/>
      </c>
      <c r="N25" s="7" t="str">
        <f t="shared" si="5"/>
        <v/>
      </c>
      <c r="O25" s="7" t="str">
        <f t="shared" si="6"/>
        <v/>
      </c>
      <c r="P25" s="7" t="str">
        <f t="shared" si="7"/>
        <v/>
      </c>
      <c r="Q25" s="7" t="str">
        <f t="shared" si="0"/>
        <v/>
      </c>
    </row>
    <row r="26" spans="1:17" x14ac:dyDescent="0.2">
      <c r="A26" s="17"/>
      <c r="B26" s="17"/>
      <c r="C26" s="31"/>
      <c r="D26" s="17"/>
      <c r="E26" s="17"/>
      <c r="F26" s="17"/>
      <c r="G26" s="17"/>
      <c r="H26" s="18"/>
      <c r="I26" s="7" t="str">
        <f t="shared" si="1"/>
        <v/>
      </c>
      <c r="J26" s="17"/>
      <c r="K26" s="7" t="str">
        <f t="shared" si="2"/>
        <v/>
      </c>
      <c r="L26" s="7" t="str">
        <f t="shared" si="3"/>
        <v/>
      </c>
      <c r="M26" s="7" t="str">
        <f t="shared" si="4"/>
        <v/>
      </c>
      <c r="N26" s="7" t="str">
        <f t="shared" si="5"/>
        <v/>
      </c>
      <c r="O26" s="7" t="str">
        <f t="shared" si="6"/>
        <v/>
      </c>
      <c r="P26" s="7" t="str">
        <f t="shared" si="7"/>
        <v/>
      </c>
      <c r="Q26" s="7" t="str">
        <f t="shared" si="0"/>
        <v/>
      </c>
    </row>
    <row r="27" spans="1:17" x14ac:dyDescent="0.2">
      <c r="A27" s="17"/>
      <c r="B27" s="17"/>
      <c r="C27" s="31"/>
      <c r="D27" s="17"/>
      <c r="E27" s="17"/>
      <c r="F27" s="17"/>
      <c r="G27" s="17"/>
      <c r="H27" s="18"/>
      <c r="I27" s="7" t="str">
        <f t="shared" si="1"/>
        <v/>
      </c>
      <c r="J27" s="17"/>
      <c r="K27" s="7" t="str">
        <f t="shared" si="2"/>
        <v/>
      </c>
      <c r="L27" s="7" t="str">
        <f t="shared" si="3"/>
        <v/>
      </c>
      <c r="M27" s="7" t="str">
        <f t="shared" si="4"/>
        <v/>
      </c>
      <c r="N27" s="7" t="str">
        <f t="shared" si="5"/>
        <v/>
      </c>
      <c r="O27" s="7" t="str">
        <f t="shared" si="6"/>
        <v/>
      </c>
      <c r="P27" s="7" t="str">
        <f t="shared" si="7"/>
        <v/>
      </c>
      <c r="Q27" s="7" t="str">
        <f t="shared" si="0"/>
        <v/>
      </c>
    </row>
    <row r="28" spans="1:17" x14ac:dyDescent="0.2">
      <c r="A28" s="17"/>
      <c r="B28" s="17"/>
      <c r="C28" s="31"/>
      <c r="D28" s="17"/>
      <c r="E28" s="17"/>
      <c r="F28" s="17"/>
      <c r="G28" s="17"/>
      <c r="H28" s="18"/>
      <c r="I28" s="7" t="str">
        <f t="shared" si="1"/>
        <v/>
      </c>
      <c r="J28" s="17"/>
      <c r="K28" s="7" t="str">
        <f t="shared" si="2"/>
        <v/>
      </c>
      <c r="L28" s="7" t="str">
        <f t="shared" si="3"/>
        <v/>
      </c>
      <c r="M28" s="7" t="str">
        <f t="shared" si="4"/>
        <v/>
      </c>
      <c r="N28" s="7" t="str">
        <f t="shared" si="5"/>
        <v/>
      </c>
      <c r="O28" s="7" t="str">
        <f t="shared" si="6"/>
        <v/>
      </c>
      <c r="P28" s="7" t="str">
        <f t="shared" si="7"/>
        <v/>
      </c>
      <c r="Q28" s="7" t="str">
        <f t="shared" si="0"/>
        <v/>
      </c>
    </row>
    <row r="29" spans="1:17" x14ac:dyDescent="0.2">
      <c r="A29" s="17"/>
      <c r="B29" s="17"/>
      <c r="C29" s="31"/>
      <c r="D29" s="17"/>
      <c r="E29" s="17"/>
      <c r="F29" s="17"/>
      <c r="G29" s="17"/>
      <c r="H29" s="18"/>
      <c r="I29" s="7" t="str">
        <f t="shared" si="1"/>
        <v/>
      </c>
      <c r="J29" s="17"/>
      <c r="K29" s="7" t="str">
        <f t="shared" si="2"/>
        <v/>
      </c>
      <c r="L29" s="7" t="str">
        <f t="shared" si="3"/>
        <v/>
      </c>
      <c r="M29" s="7" t="str">
        <f t="shared" si="4"/>
        <v/>
      </c>
      <c r="N29" s="7" t="str">
        <f t="shared" si="5"/>
        <v/>
      </c>
      <c r="O29" s="7" t="str">
        <f t="shared" si="6"/>
        <v/>
      </c>
      <c r="P29" s="7" t="str">
        <f t="shared" si="7"/>
        <v/>
      </c>
      <c r="Q29" s="7" t="str">
        <f t="shared" si="0"/>
        <v/>
      </c>
    </row>
    <row r="30" spans="1:17" x14ac:dyDescent="0.2">
      <c r="A30" s="17"/>
      <c r="B30" s="17"/>
      <c r="C30" s="31"/>
      <c r="D30" s="17"/>
      <c r="E30" s="17"/>
      <c r="F30" s="17"/>
      <c r="G30" s="17"/>
      <c r="H30" s="18"/>
      <c r="I30" s="7" t="str">
        <f t="shared" si="1"/>
        <v/>
      </c>
      <c r="J30" s="17"/>
      <c r="K30" s="7" t="str">
        <f t="shared" si="2"/>
        <v/>
      </c>
      <c r="L30" s="7" t="str">
        <f t="shared" si="3"/>
        <v/>
      </c>
      <c r="M30" s="7" t="str">
        <f t="shared" si="4"/>
        <v/>
      </c>
      <c r="N30" s="7" t="str">
        <f t="shared" si="5"/>
        <v/>
      </c>
      <c r="O30" s="7" t="str">
        <f t="shared" si="6"/>
        <v/>
      </c>
      <c r="P30" s="7" t="str">
        <f t="shared" si="7"/>
        <v/>
      </c>
      <c r="Q30" s="7" t="str">
        <f t="shared" si="0"/>
        <v/>
      </c>
    </row>
    <row r="31" spans="1:17" x14ac:dyDescent="0.2">
      <c r="A31" s="17"/>
      <c r="B31" s="17"/>
      <c r="C31" s="31"/>
      <c r="D31" s="17"/>
      <c r="E31" s="17"/>
      <c r="F31" s="17"/>
      <c r="G31" s="17"/>
      <c r="H31" s="18"/>
      <c r="I31" s="7" t="str">
        <f t="shared" si="1"/>
        <v/>
      </c>
      <c r="J31" s="17"/>
      <c r="K31" s="7" t="str">
        <f t="shared" si="2"/>
        <v/>
      </c>
      <c r="L31" s="7" t="str">
        <f t="shared" si="3"/>
        <v/>
      </c>
      <c r="M31" s="7" t="str">
        <f t="shared" si="4"/>
        <v/>
      </c>
      <c r="N31" s="7" t="str">
        <f t="shared" si="5"/>
        <v/>
      </c>
      <c r="O31" s="7" t="str">
        <f t="shared" si="6"/>
        <v/>
      </c>
      <c r="P31" s="7" t="str">
        <f t="shared" si="7"/>
        <v/>
      </c>
      <c r="Q31" s="7" t="str">
        <f t="shared" si="0"/>
        <v/>
      </c>
    </row>
    <row r="32" spans="1:17" x14ac:dyDescent="0.2">
      <c r="A32" s="17"/>
      <c r="B32" s="17"/>
      <c r="C32" s="31"/>
      <c r="D32" s="17"/>
      <c r="E32" s="17"/>
      <c r="F32" s="17"/>
      <c r="G32" s="17"/>
      <c r="H32" s="18"/>
      <c r="I32" s="7" t="str">
        <f t="shared" si="1"/>
        <v/>
      </c>
      <c r="J32" s="17"/>
      <c r="K32" s="7" t="str">
        <f t="shared" si="2"/>
        <v/>
      </c>
      <c r="L32" s="7" t="str">
        <f t="shared" si="3"/>
        <v/>
      </c>
      <c r="M32" s="7" t="str">
        <f t="shared" si="4"/>
        <v/>
      </c>
      <c r="N32" s="7" t="str">
        <f t="shared" si="5"/>
        <v/>
      </c>
      <c r="O32" s="7" t="str">
        <f t="shared" si="6"/>
        <v/>
      </c>
      <c r="P32" s="7" t="str">
        <f t="shared" si="7"/>
        <v/>
      </c>
      <c r="Q32" s="7" t="str">
        <f t="shared" si="0"/>
        <v/>
      </c>
    </row>
    <row r="33" spans="1:17" x14ac:dyDescent="0.2">
      <c r="A33" s="17"/>
      <c r="B33" s="17"/>
      <c r="C33" s="31"/>
      <c r="D33" s="17"/>
      <c r="E33" s="17"/>
      <c r="F33" s="17"/>
      <c r="G33" s="17"/>
      <c r="H33" s="18"/>
      <c r="I33" s="7" t="str">
        <f t="shared" si="1"/>
        <v/>
      </c>
      <c r="J33" s="17"/>
      <c r="K33" s="7" t="str">
        <f t="shared" si="2"/>
        <v/>
      </c>
      <c r="L33" s="7" t="str">
        <f t="shared" si="3"/>
        <v/>
      </c>
      <c r="M33" s="7" t="str">
        <f t="shared" si="4"/>
        <v/>
      </c>
      <c r="N33" s="7" t="str">
        <f t="shared" si="5"/>
        <v/>
      </c>
      <c r="O33" s="7" t="str">
        <f t="shared" si="6"/>
        <v/>
      </c>
      <c r="P33" s="7" t="str">
        <f t="shared" si="7"/>
        <v/>
      </c>
      <c r="Q33" s="7" t="str">
        <f t="shared" si="0"/>
        <v/>
      </c>
    </row>
    <row r="34" spans="1:17" x14ac:dyDescent="0.2">
      <c r="A34" s="17"/>
      <c r="B34" s="17"/>
      <c r="C34" s="31"/>
      <c r="D34" s="17"/>
      <c r="E34" s="17"/>
      <c r="F34" s="17"/>
      <c r="G34" s="17"/>
      <c r="H34" s="18"/>
      <c r="I34" s="7" t="str">
        <f t="shared" si="1"/>
        <v/>
      </c>
      <c r="J34" s="17"/>
      <c r="K34" s="7" t="str">
        <f t="shared" si="2"/>
        <v/>
      </c>
      <c r="L34" s="7" t="str">
        <f t="shared" si="3"/>
        <v/>
      </c>
      <c r="M34" s="7" t="str">
        <f t="shared" si="4"/>
        <v/>
      </c>
      <c r="N34" s="7" t="str">
        <f t="shared" si="5"/>
        <v/>
      </c>
      <c r="O34" s="7" t="str">
        <f t="shared" si="6"/>
        <v/>
      </c>
      <c r="P34" s="7" t="str">
        <f t="shared" si="7"/>
        <v/>
      </c>
      <c r="Q34" s="7" t="str">
        <f t="shared" si="0"/>
        <v/>
      </c>
    </row>
    <row r="35" spans="1:17" x14ac:dyDescent="0.2">
      <c r="A35" s="17"/>
      <c r="B35" s="17"/>
      <c r="C35" s="31"/>
      <c r="D35" s="17"/>
      <c r="E35" s="17"/>
      <c r="F35" s="17"/>
      <c r="G35" s="17"/>
      <c r="H35" s="18"/>
      <c r="I35" s="7" t="str">
        <f t="shared" si="1"/>
        <v/>
      </c>
      <c r="J35" s="17"/>
      <c r="K35" s="7" t="str">
        <f t="shared" si="2"/>
        <v/>
      </c>
      <c r="L35" s="7" t="str">
        <f t="shared" si="3"/>
        <v/>
      </c>
      <c r="M35" s="7" t="str">
        <f t="shared" si="4"/>
        <v/>
      </c>
      <c r="N35" s="7" t="str">
        <f t="shared" si="5"/>
        <v/>
      </c>
      <c r="O35" s="7" t="str">
        <f t="shared" si="6"/>
        <v/>
      </c>
      <c r="P35" s="7" t="str">
        <f t="shared" si="7"/>
        <v/>
      </c>
      <c r="Q35" s="7" t="str">
        <f t="shared" si="0"/>
        <v/>
      </c>
    </row>
    <row r="36" spans="1:17" x14ac:dyDescent="0.2">
      <c r="A36" s="17"/>
      <c r="B36" s="17"/>
      <c r="C36" s="31"/>
      <c r="D36" s="17"/>
      <c r="E36" s="17"/>
      <c r="F36" s="17"/>
      <c r="G36" s="17"/>
      <c r="H36" s="18"/>
      <c r="I36" s="7" t="str">
        <f t="shared" si="1"/>
        <v/>
      </c>
      <c r="J36" s="17"/>
      <c r="K36" s="7" t="str">
        <f t="shared" si="2"/>
        <v/>
      </c>
      <c r="L36" s="7" t="str">
        <f t="shared" si="3"/>
        <v/>
      </c>
      <c r="M36" s="7" t="str">
        <f t="shared" si="4"/>
        <v/>
      </c>
      <c r="N36" s="7" t="str">
        <f t="shared" si="5"/>
        <v/>
      </c>
      <c r="O36" s="7" t="str">
        <f t="shared" si="6"/>
        <v/>
      </c>
      <c r="P36" s="7" t="str">
        <f t="shared" si="7"/>
        <v/>
      </c>
      <c r="Q36" s="7" t="str">
        <f t="shared" si="0"/>
        <v/>
      </c>
    </row>
    <row r="37" spans="1:17" x14ac:dyDescent="0.2">
      <c r="A37" s="17"/>
      <c r="B37" s="17"/>
      <c r="C37" s="31"/>
      <c r="D37" s="17"/>
      <c r="E37" s="17"/>
      <c r="F37" s="17"/>
      <c r="G37" s="17"/>
      <c r="H37" s="18"/>
      <c r="I37" s="7" t="str">
        <f t="shared" si="1"/>
        <v/>
      </c>
      <c r="J37" s="17"/>
      <c r="K37" s="7" t="str">
        <f t="shared" si="2"/>
        <v/>
      </c>
      <c r="L37" s="7" t="str">
        <f t="shared" si="3"/>
        <v/>
      </c>
      <c r="M37" s="7" t="str">
        <f t="shared" si="4"/>
        <v/>
      </c>
      <c r="N37" s="7" t="str">
        <f t="shared" si="5"/>
        <v/>
      </c>
      <c r="O37" s="7" t="str">
        <f t="shared" si="6"/>
        <v/>
      </c>
      <c r="P37" s="7" t="str">
        <f t="shared" si="7"/>
        <v/>
      </c>
      <c r="Q37" s="7" t="str">
        <f t="shared" si="0"/>
        <v/>
      </c>
    </row>
    <row r="38" spans="1:17" x14ac:dyDescent="0.2">
      <c r="A38" s="17"/>
      <c r="B38" s="17"/>
      <c r="C38" s="31"/>
      <c r="D38" s="17"/>
      <c r="E38" s="17"/>
      <c r="F38" s="17"/>
      <c r="G38" s="17"/>
      <c r="H38" s="18"/>
      <c r="I38" s="7" t="str">
        <f t="shared" si="1"/>
        <v/>
      </c>
      <c r="J38" s="17"/>
      <c r="K38" s="7" t="str">
        <f t="shared" si="2"/>
        <v/>
      </c>
      <c r="L38" s="7" t="str">
        <f t="shared" si="3"/>
        <v/>
      </c>
      <c r="M38" s="7" t="str">
        <f t="shared" si="4"/>
        <v/>
      </c>
      <c r="N38" s="7" t="str">
        <f t="shared" si="5"/>
        <v/>
      </c>
      <c r="O38" s="7" t="str">
        <f t="shared" si="6"/>
        <v/>
      </c>
      <c r="P38" s="7" t="str">
        <f t="shared" si="7"/>
        <v/>
      </c>
      <c r="Q38" s="7" t="str">
        <f t="shared" si="0"/>
        <v/>
      </c>
    </row>
    <row r="39" spans="1:17" x14ac:dyDescent="0.2">
      <c r="A39" s="17"/>
      <c r="B39" s="17"/>
      <c r="C39" s="31"/>
      <c r="D39" s="17"/>
      <c r="E39" s="17"/>
      <c r="F39" s="17"/>
      <c r="G39" s="17"/>
      <c r="H39" s="18"/>
      <c r="I39" s="7" t="str">
        <f t="shared" si="1"/>
        <v/>
      </c>
      <c r="J39" s="17"/>
      <c r="K39" s="7" t="str">
        <f t="shared" si="2"/>
        <v/>
      </c>
      <c r="L39" s="7" t="str">
        <f t="shared" si="3"/>
        <v/>
      </c>
      <c r="M39" s="7" t="str">
        <f t="shared" si="4"/>
        <v/>
      </c>
      <c r="N39" s="7" t="str">
        <f t="shared" si="5"/>
        <v/>
      </c>
      <c r="O39" s="7" t="str">
        <f t="shared" si="6"/>
        <v/>
      </c>
      <c r="P39" s="7" t="str">
        <f t="shared" si="7"/>
        <v/>
      </c>
      <c r="Q39" s="7" t="str">
        <f t="shared" si="0"/>
        <v/>
      </c>
    </row>
    <row r="40" spans="1:17" x14ac:dyDescent="0.2">
      <c r="A40" s="17"/>
      <c r="B40" s="17"/>
      <c r="C40" s="31"/>
      <c r="D40" s="17"/>
      <c r="E40" s="17"/>
      <c r="F40" s="17"/>
      <c r="G40" s="17"/>
      <c r="H40" s="18"/>
      <c r="I40" s="7" t="str">
        <f t="shared" si="1"/>
        <v/>
      </c>
      <c r="J40" s="17"/>
      <c r="K40" s="7" t="str">
        <f t="shared" si="2"/>
        <v/>
      </c>
      <c r="L40" s="7" t="str">
        <f t="shared" si="3"/>
        <v/>
      </c>
      <c r="M40" s="7" t="str">
        <f t="shared" si="4"/>
        <v/>
      </c>
      <c r="N40" s="7" t="str">
        <f t="shared" si="5"/>
        <v/>
      </c>
      <c r="O40" s="7" t="str">
        <f t="shared" si="6"/>
        <v/>
      </c>
      <c r="P40" s="7" t="str">
        <f t="shared" si="7"/>
        <v/>
      </c>
      <c r="Q40" s="7" t="str">
        <f t="shared" si="0"/>
        <v/>
      </c>
    </row>
    <row r="41" spans="1:17" x14ac:dyDescent="0.2">
      <c r="A41" s="17"/>
      <c r="B41" s="17"/>
      <c r="C41" s="31"/>
      <c r="D41" s="17"/>
      <c r="E41" s="17"/>
      <c r="F41" s="17"/>
      <c r="G41" s="17"/>
      <c r="H41" s="18"/>
      <c r="I41" s="7" t="str">
        <f t="shared" si="1"/>
        <v/>
      </c>
      <c r="J41" s="17"/>
      <c r="K41" s="7" t="str">
        <f t="shared" si="2"/>
        <v/>
      </c>
      <c r="L41" s="7" t="str">
        <f t="shared" si="3"/>
        <v/>
      </c>
      <c r="M41" s="7" t="str">
        <f t="shared" si="4"/>
        <v/>
      </c>
      <c r="N41" s="7" t="str">
        <f t="shared" si="5"/>
        <v/>
      </c>
      <c r="O41" s="7" t="str">
        <f t="shared" si="6"/>
        <v/>
      </c>
      <c r="P41" s="7" t="str">
        <f t="shared" si="7"/>
        <v/>
      </c>
      <c r="Q41" s="7" t="str">
        <f t="shared" si="0"/>
        <v/>
      </c>
    </row>
    <row r="42" spans="1:17" x14ac:dyDescent="0.2">
      <c r="A42" s="17"/>
      <c r="B42" s="17"/>
      <c r="C42" s="31"/>
      <c r="D42" s="17"/>
      <c r="E42" s="17"/>
      <c r="F42" s="17"/>
      <c r="G42" s="17"/>
      <c r="H42" s="18"/>
      <c r="I42" s="7" t="str">
        <f t="shared" si="1"/>
        <v/>
      </c>
      <c r="J42" s="17"/>
      <c r="K42" s="7" t="str">
        <f t="shared" si="2"/>
        <v/>
      </c>
      <c r="L42" s="7" t="str">
        <f t="shared" si="3"/>
        <v/>
      </c>
      <c r="M42" s="7" t="str">
        <f t="shared" si="4"/>
        <v/>
      </c>
      <c r="N42" s="7" t="str">
        <f t="shared" si="5"/>
        <v/>
      </c>
      <c r="O42" s="7" t="str">
        <f t="shared" si="6"/>
        <v/>
      </c>
      <c r="P42" s="7" t="str">
        <f t="shared" si="7"/>
        <v/>
      </c>
      <c r="Q42" s="7" t="str">
        <f t="shared" ref="Q42:Q59" si="8">IF(ISBLANK(H42),"",SUM(K42:P42))</f>
        <v/>
      </c>
    </row>
    <row r="43" spans="1:17" x14ac:dyDescent="0.2">
      <c r="A43" s="17"/>
      <c r="B43" s="17"/>
      <c r="C43" s="31"/>
      <c r="D43" s="17"/>
      <c r="E43" s="17"/>
      <c r="F43" s="17"/>
      <c r="G43" s="17"/>
      <c r="H43" s="18"/>
      <c r="I43" s="7" t="str">
        <f t="shared" si="1"/>
        <v/>
      </c>
      <c r="J43" s="17"/>
      <c r="K43" s="7" t="str">
        <f t="shared" si="2"/>
        <v/>
      </c>
      <c r="L43" s="7" t="str">
        <f t="shared" si="3"/>
        <v/>
      </c>
      <c r="M43" s="7" t="str">
        <f t="shared" si="4"/>
        <v/>
      </c>
      <c r="N43" s="7" t="str">
        <f t="shared" si="5"/>
        <v/>
      </c>
      <c r="O43" s="7" t="str">
        <f t="shared" si="6"/>
        <v/>
      </c>
      <c r="P43" s="7" t="str">
        <f t="shared" si="7"/>
        <v/>
      </c>
      <c r="Q43" s="7" t="str">
        <f t="shared" si="8"/>
        <v/>
      </c>
    </row>
    <row r="44" spans="1:17" x14ac:dyDescent="0.2">
      <c r="A44" s="17"/>
      <c r="B44" s="17"/>
      <c r="C44" s="31"/>
      <c r="D44" s="17"/>
      <c r="E44" s="17"/>
      <c r="F44" s="17"/>
      <c r="G44" s="17"/>
      <c r="H44" s="18"/>
      <c r="I44" s="7" t="str">
        <f t="shared" si="1"/>
        <v/>
      </c>
      <c r="J44" s="17"/>
      <c r="K44" s="7" t="str">
        <f t="shared" si="2"/>
        <v/>
      </c>
      <c r="L44" s="7" t="str">
        <f t="shared" si="3"/>
        <v/>
      </c>
      <c r="M44" s="7" t="str">
        <f t="shared" si="4"/>
        <v/>
      </c>
      <c r="N44" s="7" t="str">
        <f t="shared" si="5"/>
        <v/>
      </c>
      <c r="O44" s="7" t="str">
        <f t="shared" si="6"/>
        <v/>
      </c>
      <c r="P44" s="7" t="str">
        <f t="shared" si="7"/>
        <v/>
      </c>
      <c r="Q44" s="7" t="str">
        <f t="shared" si="8"/>
        <v/>
      </c>
    </row>
    <row r="45" spans="1:17" x14ac:dyDescent="0.2">
      <c r="A45" s="17"/>
      <c r="B45" s="17"/>
      <c r="C45" s="31"/>
      <c r="D45" s="17"/>
      <c r="E45" s="17"/>
      <c r="F45" s="17"/>
      <c r="G45" s="17"/>
      <c r="H45" s="18"/>
      <c r="I45" s="7" t="str">
        <f t="shared" si="1"/>
        <v/>
      </c>
      <c r="J45" s="17"/>
      <c r="K45" s="7" t="str">
        <f t="shared" si="2"/>
        <v/>
      </c>
      <c r="L45" s="7" t="str">
        <f t="shared" si="3"/>
        <v/>
      </c>
      <c r="M45" s="7" t="str">
        <f t="shared" si="4"/>
        <v/>
      </c>
      <c r="N45" s="7" t="str">
        <f t="shared" si="5"/>
        <v/>
      </c>
      <c r="O45" s="7" t="str">
        <f t="shared" si="6"/>
        <v/>
      </c>
      <c r="P45" s="7" t="str">
        <f t="shared" si="7"/>
        <v/>
      </c>
      <c r="Q45" s="7" t="str">
        <f t="shared" si="8"/>
        <v/>
      </c>
    </row>
    <row r="46" spans="1:17" x14ac:dyDescent="0.2">
      <c r="A46" s="17"/>
      <c r="B46" s="17"/>
      <c r="C46" s="31"/>
      <c r="D46" s="17"/>
      <c r="E46" s="17"/>
      <c r="F46" s="17"/>
      <c r="G46" s="17"/>
      <c r="H46" s="18"/>
      <c r="I46" s="7" t="str">
        <f t="shared" si="1"/>
        <v/>
      </c>
      <c r="J46" s="17"/>
      <c r="K46" s="7" t="str">
        <f t="shared" si="2"/>
        <v/>
      </c>
      <c r="L46" s="7" t="str">
        <f t="shared" si="3"/>
        <v/>
      </c>
      <c r="M46" s="7" t="str">
        <f t="shared" si="4"/>
        <v/>
      </c>
      <c r="N46" s="7" t="str">
        <f t="shared" si="5"/>
        <v/>
      </c>
      <c r="O46" s="7" t="str">
        <f t="shared" si="6"/>
        <v/>
      </c>
      <c r="P46" s="7" t="str">
        <f t="shared" si="7"/>
        <v/>
      </c>
      <c r="Q46" s="7" t="str">
        <f t="shared" si="8"/>
        <v/>
      </c>
    </row>
    <row r="47" spans="1:17" x14ac:dyDescent="0.2">
      <c r="A47" s="17"/>
      <c r="B47" s="17"/>
      <c r="C47" s="31"/>
      <c r="D47" s="17"/>
      <c r="E47" s="17"/>
      <c r="F47" s="17"/>
      <c r="G47" s="17"/>
      <c r="H47" s="18"/>
      <c r="I47" s="7" t="str">
        <f t="shared" si="1"/>
        <v/>
      </c>
      <c r="J47" s="17"/>
      <c r="K47" s="7" t="str">
        <f t="shared" si="2"/>
        <v/>
      </c>
      <c r="L47" s="7" t="str">
        <f t="shared" si="3"/>
        <v/>
      </c>
      <c r="M47" s="7" t="str">
        <f t="shared" si="4"/>
        <v/>
      </c>
      <c r="N47" s="7" t="str">
        <f t="shared" si="5"/>
        <v/>
      </c>
      <c r="O47" s="7" t="str">
        <f t="shared" si="6"/>
        <v/>
      </c>
      <c r="P47" s="7" t="str">
        <f t="shared" si="7"/>
        <v/>
      </c>
      <c r="Q47" s="7" t="str">
        <f t="shared" si="8"/>
        <v/>
      </c>
    </row>
    <row r="48" spans="1:17" x14ac:dyDescent="0.2">
      <c r="A48" s="17"/>
      <c r="B48" s="17"/>
      <c r="C48" s="31"/>
      <c r="D48" s="17"/>
      <c r="E48" s="17"/>
      <c r="F48" s="17"/>
      <c r="G48" s="17"/>
      <c r="H48" s="18"/>
      <c r="I48" s="7" t="str">
        <f t="shared" si="1"/>
        <v/>
      </c>
      <c r="J48" s="17"/>
      <c r="K48" s="7" t="str">
        <f t="shared" si="2"/>
        <v/>
      </c>
      <c r="L48" s="7" t="str">
        <f t="shared" si="3"/>
        <v/>
      </c>
      <c r="M48" s="7" t="str">
        <f t="shared" si="4"/>
        <v/>
      </c>
      <c r="N48" s="7" t="str">
        <f t="shared" si="5"/>
        <v/>
      </c>
      <c r="O48" s="7" t="str">
        <f t="shared" si="6"/>
        <v/>
      </c>
      <c r="P48" s="7" t="str">
        <f t="shared" si="7"/>
        <v/>
      </c>
      <c r="Q48" s="7" t="str">
        <f t="shared" si="8"/>
        <v/>
      </c>
    </row>
    <row r="49" spans="1:18" x14ac:dyDescent="0.2">
      <c r="A49" s="17"/>
      <c r="B49" s="17"/>
      <c r="C49" s="31"/>
      <c r="D49" s="17"/>
      <c r="E49" s="17"/>
      <c r="F49" s="17"/>
      <c r="G49" s="17"/>
      <c r="H49" s="18"/>
      <c r="I49" s="7" t="str">
        <f t="shared" si="1"/>
        <v/>
      </c>
      <c r="J49" s="17"/>
      <c r="K49" s="7" t="str">
        <f t="shared" si="2"/>
        <v/>
      </c>
      <c r="L49" s="7" t="str">
        <f t="shared" si="3"/>
        <v/>
      </c>
      <c r="M49" s="7" t="str">
        <f t="shared" si="4"/>
        <v/>
      </c>
      <c r="N49" s="7" t="str">
        <f t="shared" si="5"/>
        <v/>
      </c>
      <c r="O49" s="7" t="str">
        <f t="shared" si="6"/>
        <v/>
      </c>
      <c r="P49" s="7" t="str">
        <f t="shared" si="7"/>
        <v/>
      </c>
      <c r="Q49" s="7" t="str">
        <f t="shared" si="8"/>
        <v/>
      </c>
    </row>
    <row r="50" spans="1:18" x14ac:dyDescent="0.2">
      <c r="A50" s="17"/>
      <c r="B50" s="17"/>
      <c r="C50" s="31"/>
      <c r="D50" s="17"/>
      <c r="E50" s="17"/>
      <c r="F50" s="17"/>
      <c r="G50" s="17"/>
      <c r="H50" s="18"/>
      <c r="I50" s="7" t="str">
        <f t="shared" si="1"/>
        <v/>
      </c>
      <c r="J50" s="17"/>
      <c r="K50" s="7" t="str">
        <f t="shared" si="2"/>
        <v/>
      </c>
      <c r="L50" s="7" t="str">
        <f t="shared" si="3"/>
        <v/>
      </c>
      <c r="M50" s="7" t="str">
        <f t="shared" si="4"/>
        <v/>
      </c>
      <c r="N50" s="7" t="str">
        <f t="shared" si="5"/>
        <v/>
      </c>
      <c r="O50" s="7" t="str">
        <f t="shared" si="6"/>
        <v/>
      </c>
      <c r="P50" s="7" t="str">
        <f t="shared" si="7"/>
        <v/>
      </c>
      <c r="Q50" s="7" t="str">
        <f t="shared" si="8"/>
        <v/>
      </c>
    </row>
    <row r="51" spans="1:18" x14ac:dyDescent="0.2">
      <c r="A51" s="17"/>
      <c r="B51" s="17"/>
      <c r="C51" s="31"/>
      <c r="D51" s="17"/>
      <c r="E51" s="17"/>
      <c r="F51" s="17"/>
      <c r="G51" s="17"/>
      <c r="H51" s="18"/>
      <c r="I51" s="7" t="str">
        <f t="shared" si="1"/>
        <v/>
      </c>
      <c r="J51" s="17"/>
      <c r="K51" s="7" t="str">
        <f t="shared" si="2"/>
        <v/>
      </c>
      <c r="L51" s="7" t="str">
        <f t="shared" si="3"/>
        <v/>
      </c>
      <c r="M51" s="7" t="str">
        <f t="shared" si="4"/>
        <v/>
      </c>
      <c r="N51" s="7" t="str">
        <f t="shared" si="5"/>
        <v/>
      </c>
      <c r="O51" s="7" t="str">
        <f t="shared" si="6"/>
        <v/>
      </c>
      <c r="P51" s="7" t="str">
        <f t="shared" si="7"/>
        <v/>
      </c>
      <c r="Q51" s="7" t="str">
        <f t="shared" si="8"/>
        <v/>
      </c>
    </row>
    <row r="52" spans="1:18" x14ac:dyDescent="0.2">
      <c r="A52" s="17"/>
      <c r="B52" s="17"/>
      <c r="C52" s="31"/>
      <c r="D52" s="17"/>
      <c r="E52" s="17"/>
      <c r="F52" s="17"/>
      <c r="G52" s="17"/>
      <c r="H52" s="18"/>
      <c r="I52" s="7" t="str">
        <f t="shared" si="1"/>
        <v/>
      </c>
      <c r="J52" s="17"/>
      <c r="K52" s="7" t="str">
        <f t="shared" si="2"/>
        <v/>
      </c>
      <c r="L52" s="7" t="str">
        <f t="shared" si="3"/>
        <v/>
      </c>
      <c r="M52" s="7" t="str">
        <f t="shared" si="4"/>
        <v/>
      </c>
      <c r="N52" s="7" t="str">
        <f t="shared" si="5"/>
        <v/>
      </c>
      <c r="O52" s="7" t="str">
        <f t="shared" si="6"/>
        <v/>
      </c>
      <c r="P52" s="7" t="str">
        <f t="shared" si="7"/>
        <v/>
      </c>
      <c r="Q52" s="7" t="str">
        <f t="shared" si="8"/>
        <v/>
      </c>
    </row>
    <row r="53" spans="1:18" x14ac:dyDescent="0.2">
      <c r="A53" s="17"/>
      <c r="B53" s="17"/>
      <c r="C53" s="31"/>
      <c r="D53" s="17"/>
      <c r="E53" s="17"/>
      <c r="F53" s="17"/>
      <c r="G53" s="17"/>
      <c r="H53" s="18"/>
      <c r="I53" s="7" t="str">
        <f t="shared" si="1"/>
        <v/>
      </c>
      <c r="J53" s="17"/>
      <c r="K53" s="7" t="str">
        <f t="shared" si="2"/>
        <v/>
      </c>
      <c r="L53" s="7" t="str">
        <f t="shared" si="3"/>
        <v/>
      </c>
      <c r="M53" s="7" t="str">
        <f t="shared" si="4"/>
        <v/>
      </c>
      <c r="N53" s="7" t="str">
        <f t="shared" si="5"/>
        <v/>
      </c>
      <c r="O53" s="7" t="str">
        <f t="shared" si="6"/>
        <v/>
      </c>
      <c r="P53" s="7" t="str">
        <f t="shared" si="7"/>
        <v/>
      </c>
      <c r="Q53" s="7" t="str">
        <f t="shared" si="8"/>
        <v/>
      </c>
    </row>
    <row r="54" spans="1:18" x14ac:dyDescent="0.2">
      <c r="A54" s="17"/>
      <c r="B54" s="17"/>
      <c r="C54" s="31"/>
      <c r="D54" s="17"/>
      <c r="E54" s="17"/>
      <c r="F54" s="17"/>
      <c r="G54" s="17"/>
      <c r="H54" s="18"/>
      <c r="I54" s="7" t="str">
        <f t="shared" si="1"/>
        <v/>
      </c>
      <c r="J54" s="17"/>
      <c r="K54" s="7" t="str">
        <f t="shared" si="2"/>
        <v/>
      </c>
      <c r="L54" s="7" t="str">
        <f t="shared" si="3"/>
        <v/>
      </c>
      <c r="M54" s="7" t="str">
        <f t="shared" si="4"/>
        <v/>
      </c>
      <c r="N54" s="7" t="str">
        <f t="shared" si="5"/>
        <v/>
      </c>
      <c r="O54" s="7" t="str">
        <f t="shared" si="6"/>
        <v/>
      </c>
      <c r="P54" s="7" t="str">
        <f t="shared" si="7"/>
        <v/>
      </c>
      <c r="Q54" s="7" t="str">
        <f t="shared" si="8"/>
        <v/>
      </c>
    </row>
    <row r="55" spans="1:18" x14ac:dyDescent="0.2">
      <c r="A55" s="17"/>
      <c r="B55" s="17"/>
      <c r="C55" s="31"/>
      <c r="D55" s="17"/>
      <c r="E55" s="17"/>
      <c r="F55" s="17"/>
      <c r="G55" s="17"/>
      <c r="H55" s="18"/>
      <c r="I55" s="7" t="str">
        <f t="shared" si="1"/>
        <v/>
      </c>
      <c r="J55" s="17"/>
      <c r="K55" s="7" t="str">
        <f t="shared" si="2"/>
        <v/>
      </c>
      <c r="L55" s="7" t="str">
        <f t="shared" si="3"/>
        <v/>
      </c>
      <c r="M55" s="7" t="str">
        <f t="shared" si="4"/>
        <v/>
      </c>
      <c r="N55" s="7" t="str">
        <f t="shared" si="5"/>
        <v/>
      </c>
      <c r="O55" s="7" t="str">
        <f t="shared" si="6"/>
        <v/>
      </c>
      <c r="P55" s="7" t="str">
        <f t="shared" si="7"/>
        <v/>
      </c>
      <c r="Q55" s="7" t="str">
        <f t="shared" si="8"/>
        <v/>
      </c>
    </row>
    <row r="56" spans="1:18" x14ac:dyDescent="0.2">
      <c r="A56" s="17"/>
      <c r="B56" s="17"/>
      <c r="C56" s="31"/>
      <c r="D56" s="17"/>
      <c r="E56" s="17"/>
      <c r="F56" s="17"/>
      <c r="G56" s="17"/>
      <c r="H56" s="18"/>
      <c r="I56" s="7" t="str">
        <f t="shared" si="1"/>
        <v/>
      </c>
      <c r="J56" s="17"/>
      <c r="K56" s="7" t="str">
        <f t="shared" si="2"/>
        <v/>
      </c>
      <c r="L56" s="7" t="str">
        <f t="shared" si="3"/>
        <v/>
      </c>
      <c r="M56" s="7" t="str">
        <f t="shared" si="4"/>
        <v/>
      </c>
      <c r="N56" s="7" t="str">
        <f t="shared" si="5"/>
        <v/>
      </c>
      <c r="O56" s="7" t="str">
        <f t="shared" si="6"/>
        <v/>
      </c>
      <c r="P56" s="7" t="str">
        <f t="shared" si="7"/>
        <v/>
      </c>
      <c r="Q56" s="7" t="str">
        <f t="shared" si="8"/>
        <v/>
      </c>
    </row>
    <row r="57" spans="1:18" x14ac:dyDescent="0.2">
      <c r="A57" s="17"/>
      <c r="B57" s="17"/>
      <c r="C57" s="31"/>
      <c r="D57" s="17"/>
      <c r="E57" s="17"/>
      <c r="F57" s="17"/>
      <c r="G57" s="17"/>
      <c r="H57" s="18"/>
      <c r="I57" s="7" t="str">
        <f t="shared" si="1"/>
        <v/>
      </c>
      <c r="J57" s="17"/>
      <c r="K57" s="7" t="str">
        <f t="shared" si="2"/>
        <v/>
      </c>
      <c r="L57" s="7" t="str">
        <f t="shared" si="3"/>
        <v/>
      </c>
      <c r="M57" s="7" t="str">
        <f t="shared" si="4"/>
        <v/>
      </c>
      <c r="N57" s="7" t="str">
        <f t="shared" si="5"/>
        <v/>
      </c>
      <c r="O57" s="7" t="str">
        <f t="shared" si="6"/>
        <v/>
      </c>
      <c r="P57" s="7" t="str">
        <f t="shared" si="7"/>
        <v/>
      </c>
      <c r="Q57" s="7" t="str">
        <f t="shared" si="8"/>
        <v/>
      </c>
    </row>
    <row r="58" spans="1:18" x14ac:dyDescent="0.2">
      <c r="A58" s="17"/>
      <c r="B58" s="17"/>
      <c r="C58" s="31"/>
      <c r="D58" s="17"/>
      <c r="E58" s="17"/>
      <c r="F58" s="17"/>
      <c r="G58" s="17"/>
      <c r="H58" s="18"/>
      <c r="I58" s="7" t="str">
        <f t="shared" si="1"/>
        <v/>
      </c>
      <c r="J58" s="17"/>
      <c r="K58" s="7" t="str">
        <f t="shared" si="2"/>
        <v/>
      </c>
      <c r="L58" s="7" t="str">
        <f t="shared" si="3"/>
        <v/>
      </c>
      <c r="M58" s="7" t="str">
        <f t="shared" si="4"/>
        <v/>
      </c>
      <c r="N58" s="7" t="str">
        <f t="shared" si="5"/>
        <v/>
      </c>
      <c r="O58" s="7" t="str">
        <f t="shared" si="6"/>
        <v/>
      </c>
      <c r="P58" s="7" t="str">
        <f t="shared" si="7"/>
        <v/>
      </c>
      <c r="Q58" s="7" t="str">
        <f t="shared" si="8"/>
        <v/>
      </c>
    </row>
    <row r="59" spans="1:18" x14ac:dyDescent="0.2">
      <c r="A59" s="17"/>
      <c r="B59" s="17"/>
      <c r="C59" s="31"/>
      <c r="D59" s="33"/>
      <c r="E59" s="33"/>
      <c r="F59" s="33"/>
      <c r="G59" s="33"/>
      <c r="H59" s="18"/>
      <c r="I59" s="7" t="str">
        <f t="shared" si="1"/>
        <v/>
      </c>
      <c r="J59" s="17"/>
      <c r="K59" s="7" t="str">
        <f t="shared" si="2"/>
        <v/>
      </c>
      <c r="L59" s="7" t="str">
        <f t="shared" si="3"/>
        <v/>
      </c>
      <c r="M59" s="7" t="str">
        <f t="shared" si="4"/>
        <v/>
      </c>
      <c r="N59" s="7" t="str">
        <f t="shared" si="5"/>
        <v/>
      </c>
      <c r="O59" s="7" t="str">
        <f t="shared" si="6"/>
        <v/>
      </c>
      <c r="P59" s="7" t="str">
        <f t="shared" si="7"/>
        <v/>
      </c>
      <c r="Q59" s="7" t="str">
        <f t="shared" si="8"/>
        <v/>
      </c>
    </row>
    <row r="60" spans="1:18" ht="15.75" customHeight="1" thickBot="1" x14ac:dyDescent="0.25">
      <c r="A60" s="40"/>
      <c r="B60" s="40"/>
      <c r="C60" s="40"/>
      <c r="D60" s="40"/>
      <c r="E60" s="40"/>
      <c r="F60" s="40"/>
      <c r="G60" s="40"/>
      <c r="H60" s="40"/>
      <c r="I60" s="40"/>
      <c r="J60" s="40"/>
      <c r="K60" s="40"/>
      <c r="L60" s="40"/>
      <c r="M60" s="40"/>
      <c r="N60" s="40"/>
      <c r="O60" s="40"/>
      <c r="P60" s="40"/>
      <c r="Q60" s="40"/>
    </row>
    <row r="61" spans="1:18" ht="16.5" customHeight="1" thickBot="1" x14ac:dyDescent="0.25">
      <c r="A61" s="41" t="s">
        <v>128</v>
      </c>
      <c r="B61" s="42"/>
      <c r="C61" s="42"/>
      <c r="D61" s="43"/>
      <c r="E61" s="24"/>
      <c r="F61" s="24"/>
      <c r="G61" s="19" t="s">
        <v>20</v>
      </c>
      <c r="H61" s="20">
        <f>SUM(H10:H59)</f>
        <v>0</v>
      </c>
      <c r="I61" s="21">
        <f>SUM(I10:I59)</f>
        <v>0</v>
      </c>
      <c r="J61" s="22">
        <f t="shared" ref="J61:N61" si="9">SUM(J10:J59)</f>
        <v>0</v>
      </c>
      <c r="K61" s="21">
        <f>SUM(K10:K59)</f>
        <v>0</v>
      </c>
      <c r="L61" s="21">
        <f t="shared" si="9"/>
        <v>0</v>
      </c>
      <c r="M61" s="21">
        <f t="shared" si="9"/>
        <v>0</v>
      </c>
      <c r="N61" s="21">
        <f t="shared" si="9"/>
        <v>0</v>
      </c>
      <c r="O61" s="21">
        <f>SUM(O10:O59)</f>
        <v>0</v>
      </c>
      <c r="P61" s="21">
        <f>SUM(P10:P59)</f>
        <v>0</v>
      </c>
      <c r="Q61" s="23">
        <f>SUM(Q10:Q59)</f>
        <v>0</v>
      </c>
    </row>
    <row r="62" spans="1:18" ht="15" customHeight="1" x14ac:dyDescent="0.2">
      <c r="A62" s="44"/>
      <c r="B62" s="45"/>
      <c r="C62" s="45"/>
      <c r="D62" s="46"/>
      <c r="E62" s="14" t="s">
        <v>32</v>
      </c>
      <c r="F62" s="67"/>
      <c r="G62" s="67"/>
      <c r="H62" s="67"/>
      <c r="I62" s="67"/>
      <c r="J62" s="67"/>
      <c r="K62" s="67"/>
      <c r="L62" s="67"/>
      <c r="M62" s="67"/>
      <c r="N62" s="67"/>
      <c r="O62" s="67"/>
      <c r="P62" s="12"/>
      <c r="Q62" s="12"/>
    </row>
    <row r="63" spans="1:18" ht="12.75" customHeight="1" x14ac:dyDescent="0.2">
      <c r="A63" s="48" t="s">
        <v>21</v>
      </c>
      <c r="B63" s="49"/>
      <c r="C63" s="49"/>
      <c r="D63" s="25">
        <f>J61</f>
        <v>0</v>
      </c>
      <c r="E63" s="14"/>
      <c r="F63" s="12"/>
      <c r="G63" s="15"/>
      <c r="H63" s="15"/>
      <c r="I63" s="15"/>
      <c r="J63" s="15"/>
      <c r="K63" s="15"/>
      <c r="L63" s="15"/>
      <c r="M63" s="15"/>
      <c r="N63" s="52" t="s">
        <v>158</v>
      </c>
      <c r="O63" s="53"/>
      <c r="P63" s="54"/>
      <c r="Q63" s="32">
        <f>D66*75</f>
        <v>0</v>
      </c>
      <c r="R63" s="30"/>
    </row>
    <row r="64" spans="1:18" ht="13.5" thickBot="1" x14ac:dyDescent="0.25">
      <c r="A64" s="50">
        <v>0.1</v>
      </c>
      <c r="B64" s="51"/>
      <c r="C64" s="51"/>
      <c r="D64" s="26">
        <f>MROUND(D63*0.1,1)</f>
        <v>0</v>
      </c>
      <c r="E64" s="14"/>
      <c r="F64" s="12"/>
      <c r="G64" s="15"/>
      <c r="H64" s="15"/>
      <c r="I64" s="15"/>
      <c r="J64" s="15"/>
      <c r="K64" s="15"/>
    </row>
    <row r="65" spans="1:18" ht="16.5" thickBot="1" x14ac:dyDescent="0.25">
      <c r="A65" s="48" t="s">
        <v>22</v>
      </c>
      <c r="B65" s="49"/>
      <c r="C65" s="49"/>
      <c r="D65" s="27">
        <f>SUMIFS(J10:J60,E10:E60,"P")</f>
        <v>0</v>
      </c>
      <c r="E65" s="14"/>
      <c r="F65" s="12"/>
      <c r="G65" s="14"/>
      <c r="H65" s="14"/>
      <c r="I65" s="14"/>
      <c r="J65" s="13"/>
      <c r="K65" s="15"/>
      <c r="M65" s="37" t="s">
        <v>126</v>
      </c>
      <c r="N65" s="38"/>
      <c r="O65" s="38"/>
      <c r="P65" s="39"/>
      <c r="Q65" s="29">
        <f>Q61+Q63</f>
        <v>0</v>
      </c>
    </row>
    <row r="66" spans="1:18" ht="15" customHeight="1" thickBot="1" x14ac:dyDescent="0.25">
      <c r="A66" s="68" t="s">
        <v>105</v>
      </c>
      <c r="B66" s="69"/>
      <c r="C66" s="69"/>
      <c r="D66" s="28">
        <f>IF((D65-SUM(Données!O1:O150))&gt;=D64,D65-D64,SUM(Données!O1:O150))</f>
        <v>0</v>
      </c>
      <c r="E66" s="14"/>
      <c r="F66" s="12"/>
      <c r="G66" s="14"/>
      <c r="H66" s="14"/>
      <c r="I66" s="14"/>
      <c r="J66" s="13"/>
      <c r="K66" s="15"/>
      <c r="M66" s="12"/>
      <c r="N66" s="11"/>
      <c r="O66" s="11"/>
      <c r="P66" s="11"/>
      <c r="Q66" s="13"/>
      <c r="R66" s="30"/>
    </row>
    <row r="67" spans="1:18" ht="15" customHeight="1" x14ac:dyDescent="0.2">
      <c r="E67" s="14"/>
      <c r="F67" s="14"/>
      <c r="G67" s="14"/>
      <c r="H67" s="14"/>
      <c r="I67" s="14"/>
      <c r="J67" s="14"/>
      <c r="K67" s="14"/>
      <c r="L67" s="14"/>
      <c r="M67" s="11"/>
      <c r="N67" s="12"/>
      <c r="O67" s="14"/>
      <c r="P67" s="14"/>
      <c r="Q67" s="14"/>
    </row>
    <row r="68" spans="1:18" ht="15" customHeight="1" x14ac:dyDescent="0.2">
      <c r="D68" s="15"/>
      <c r="E68" s="14"/>
      <c r="F68" s="11"/>
      <c r="G68" s="11"/>
      <c r="H68" s="11"/>
      <c r="I68" s="11"/>
      <c r="J68" s="11"/>
      <c r="K68" s="11"/>
      <c r="L68" s="11"/>
    </row>
    <row r="69" spans="1:18" x14ac:dyDescent="0.2">
      <c r="D69" s="15"/>
      <c r="E69" s="14"/>
      <c r="F69" s="11"/>
      <c r="G69" s="11"/>
      <c r="H69" s="11"/>
      <c r="I69" s="11"/>
      <c r="J69" s="11"/>
      <c r="K69" s="11"/>
      <c r="L69" s="11"/>
      <c r="P69" s="11"/>
      <c r="Q69" s="11"/>
    </row>
    <row r="70" spans="1:18" x14ac:dyDescent="0.2">
      <c r="E70" s="14"/>
      <c r="F70" s="11"/>
      <c r="G70" s="11"/>
      <c r="H70" s="11"/>
      <c r="I70" s="11"/>
      <c r="J70" s="11"/>
      <c r="K70" s="11"/>
      <c r="P70" s="11"/>
      <c r="Q70" s="14"/>
    </row>
    <row r="71" spans="1:18" x14ac:dyDescent="0.2">
      <c r="P71" s="11"/>
      <c r="Q71" s="11"/>
    </row>
    <row r="72" spans="1:18" x14ac:dyDescent="0.2">
      <c r="P72" s="11"/>
      <c r="Q72" s="11"/>
    </row>
  </sheetData>
  <sheetProtection algorithmName="SHA-512" hashValue="6TMXaerMprlph529dCpkggwtMrnkZJqW1SRAXK6Nx9Jy+V9l3I7zQ+WGwduAXPNIwGzksbF5ldFBrTpnTY8XjQ==" saltValue="cxOoSlgpnnZyzjXGpC9wRw==" spinCount="100000" sheet="1" objects="1" scenarios="1" formatCells="0" insertRows="0" selectLockedCells="1"/>
  <mergeCells count="48">
    <mergeCell ref="A66:C66"/>
    <mergeCell ref="M2:Q2"/>
    <mergeCell ref="M3:Q3"/>
    <mergeCell ref="M4:Q4"/>
    <mergeCell ref="M5:Q5"/>
    <mergeCell ref="A65:C65"/>
    <mergeCell ref="A8:A9"/>
    <mergeCell ref="B8:B9"/>
    <mergeCell ref="C8:C9"/>
    <mergeCell ref="D8:D9"/>
    <mergeCell ref="E8:E9"/>
    <mergeCell ref="J7:J9"/>
    <mergeCell ref="K8:K9"/>
    <mergeCell ref="L8:L9"/>
    <mergeCell ref="A1:Q1"/>
    <mergeCell ref="K7:N7"/>
    <mergeCell ref="O7:Q7"/>
    <mergeCell ref="I2:L2"/>
    <mergeCell ref="I3:L3"/>
    <mergeCell ref="I4:L4"/>
    <mergeCell ref="I5:L5"/>
    <mergeCell ref="A2:C2"/>
    <mergeCell ref="A3:C3"/>
    <mergeCell ref="A4:C4"/>
    <mergeCell ref="A5:C5"/>
    <mergeCell ref="D2:H2"/>
    <mergeCell ref="H7:H9"/>
    <mergeCell ref="I7:I9"/>
    <mergeCell ref="A7:G7"/>
    <mergeCell ref="F8:F9"/>
    <mergeCell ref="D3:H3"/>
    <mergeCell ref="D4:E4"/>
    <mergeCell ref="G4:H4"/>
    <mergeCell ref="D5:H5"/>
    <mergeCell ref="M8:M9"/>
    <mergeCell ref="M65:P65"/>
    <mergeCell ref="A60:Q60"/>
    <mergeCell ref="A61:D61"/>
    <mergeCell ref="A62:D62"/>
    <mergeCell ref="N8:N9"/>
    <mergeCell ref="Q8:Q9"/>
    <mergeCell ref="O8:O9"/>
    <mergeCell ref="A63:C63"/>
    <mergeCell ref="A64:C64"/>
    <mergeCell ref="G8:G9"/>
    <mergeCell ref="N63:P63"/>
    <mergeCell ref="P8:P9"/>
    <mergeCell ref="F62:O62"/>
  </mergeCells>
  <dataValidations count="2">
    <dataValidation type="date" allowBlank="1" showInputMessage="1" showErrorMessage="1" sqref="D4:E4" xr:uid="{00000000-0002-0000-0000-000000000000}">
      <formula1>43779</formula1>
      <formula2>45241</formula2>
    </dataValidation>
    <dataValidation type="date" operator="greaterThanOrEqual" allowBlank="1" showInputMessage="1" showErrorMessage="1" sqref="G4:H4" xr:uid="{00000000-0002-0000-0000-000001000000}">
      <formula1>D4</formula1>
    </dataValidation>
  </dataValidations>
  <pageMargins left="0.70866141732283472" right="0.70866141732283472" top="0.94488188976377963" bottom="0.74803149606299213" header="0.31496062992125984" footer="0.31496062992125984"/>
  <pageSetup paperSize="5" scale="54" orientation="landscape" r:id="rId1"/>
  <headerFooter>
    <oddHeader>&amp;L&amp;G</oddHeader>
  </headerFooter>
  <legacy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Données!$K$1:$K$3</xm:f>
          </x14:formula1>
          <xm:sqref>E10:E59</xm:sqref>
        </x14:dataValidation>
        <x14:dataValidation type="list" allowBlank="1" showInputMessage="1" showErrorMessage="1" xr:uid="{00000000-0002-0000-0000-000003000000}">
          <x14:formula1>
            <xm:f>Données!$J$1:$J$2</xm:f>
          </x14:formula1>
          <xm:sqref>D10:D59</xm:sqref>
        </x14:dataValidation>
        <x14:dataValidation type="list" allowBlank="1" showInputMessage="1" showErrorMessage="1" xr:uid="{00000000-0002-0000-0000-000006000000}">
          <x14:formula1>
            <xm:f>Données!$A$6:$A$8</xm:f>
          </x14:formula1>
          <xm:sqref>F6:J6</xm:sqref>
        </x14:dataValidation>
        <x14:dataValidation type="list" allowBlank="1" showInputMessage="1" showErrorMessage="1" xr:uid="{00000000-0002-0000-0000-000005000000}">
          <x14:formula1>
            <xm:f>Données!$N$1:$N$97</xm:f>
          </x14:formula1>
          <xm:sqref>C12</xm:sqref>
        </x14:dataValidation>
        <x14:dataValidation type="list" allowBlank="1" showInputMessage="1" showErrorMessage="1" xr:uid="{07B8B712-C7F1-4267-9D94-F12085D8F39D}">
          <x14:formula1>
            <xm:f>Données!$N$1:$N$175</xm:f>
          </x14:formula1>
          <xm:sqref>C10:C11 C13:C59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28"/>
  <sheetViews>
    <sheetView workbookViewId="0">
      <selection activeCell="A175" sqref="A175:XFD175"/>
    </sheetView>
  </sheetViews>
  <sheetFormatPr baseColWidth="10" defaultColWidth="10.7109375" defaultRowHeight="15" x14ac:dyDescent="0.25"/>
  <cols>
    <col min="14" max="14" width="56.5703125" style="6" customWidth="1"/>
  </cols>
  <sheetData>
    <row r="1" spans="1:15" x14ac:dyDescent="0.25">
      <c r="J1" t="s">
        <v>27</v>
      </c>
      <c r="K1" t="s">
        <v>24</v>
      </c>
      <c r="L1" t="s">
        <v>29</v>
      </c>
      <c r="N1" s="4" t="s">
        <v>35</v>
      </c>
    </row>
    <row r="2" spans="1:15" x14ac:dyDescent="0.25">
      <c r="A2" s="71"/>
      <c r="B2" s="71"/>
      <c r="C2" s="71"/>
      <c r="D2" s="71"/>
      <c r="G2" s="71" t="s">
        <v>23</v>
      </c>
      <c r="H2" s="71"/>
      <c r="I2" s="1"/>
      <c r="J2" s="3" t="s">
        <v>28</v>
      </c>
      <c r="K2" t="s">
        <v>25</v>
      </c>
      <c r="L2" t="s">
        <v>30</v>
      </c>
      <c r="N2" s="4" t="s">
        <v>136</v>
      </c>
    </row>
    <row r="3" spans="1:15" x14ac:dyDescent="0.25">
      <c r="A3" s="71"/>
      <c r="B3" s="71"/>
      <c r="C3" s="71"/>
      <c r="D3" s="71"/>
      <c r="K3" t="s">
        <v>26</v>
      </c>
      <c r="N3" s="4" t="s">
        <v>137</v>
      </c>
    </row>
    <row r="4" spans="1:15" x14ac:dyDescent="0.25">
      <c r="A4" s="71"/>
      <c r="B4" s="71"/>
      <c r="C4" s="71"/>
      <c r="D4" s="71"/>
      <c r="N4" s="4" t="s">
        <v>138</v>
      </c>
    </row>
    <row r="5" spans="1:15" x14ac:dyDescent="0.25">
      <c r="N5" s="4" t="s">
        <v>139</v>
      </c>
    </row>
    <row r="6" spans="1:15" x14ac:dyDescent="0.25">
      <c r="F6" s="3">
        <v>43779</v>
      </c>
      <c r="G6" s="3"/>
      <c r="H6" t="s">
        <v>101</v>
      </c>
      <c r="I6">
        <f>COUNTA(Formulaire!A10:A59)</f>
        <v>0</v>
      </c>
      <c r="N6" s="4" t="s">
        <v>83</v>
      </c>
    </row>
    <row r="7" spans="1:15" x14ac:dyDescent="0.25">
      <c r="F7" s="3">
        <v>44506</v>
      </c>
      <c r="H7" t="s">
        <v>113</v>
      </c>
      <c r="I7">
        <f>COUNTA(Formulaire!B10:B59)</f>
        <v>0</v>
      </c>
      <c r="N7" s="4" t="s">
        <v>84</v>
      </c>
      <c r="O7">
        <f>SUMIFS(Formulaire!$J$10:$J$60,Formulaire!$C$10:$C$60,"Armurier",Formulaire!$E$10:$E$60,"P")</f>
        <v>0</v>
      </c>
    </row>
    <row r="8" spans="1:15" x14ac:dyDescent="0.25">
      <c r="F8" s="3">
        <v>81031</v>
      </c>
      <c r="H8" t="s">
        <v>114</v>
      </c>
      <c r="I8">
        <f>COUNTA(Formulaire!C10:C59)</f>
        <v>0</v>
      </c>
      <c r="N8" s="4" t="s">
        <v>47</v>
      </c>
    </row>
    <row r="9" spans="1:15" x14ac:dyDescent="0.25">
      <c r="F9" s="3">
        <v>44877</v>
      </c>
      <c r="H9" t="s">
        <v>102</v>
      </c>
      <c r="I9">
        <f>COUNTA(Formulaire!D10:D59)</f>
        <v>0</v>
      </c>
      <c r="N9" s="4" t="s">
        <v>73</v>
      </c>
    </row>
    <row r="10" spans="1:15" x14ac:dyDescent="0.25">
      <c r="F10" s="3">
        <v>44878</v>
      </c>
      <c r="H10" t="s">
        <v>115</v>
      </c>
      <c r="I10">
        <f>COUNTA(Formulaire!E10:E59)</f>
        <v>0</v>
      </c>
      <c r="N10" s="5" t="s">
        <v>40</v>
      </c>
    </row>
    <row r="11" spans="1:15" x14ac:dyDescent="0.25">
      <c r="F11" s="3">
        <v>45241</v>
      </c>
      <c r="H11" t="s">
        <v>116</v>
      </c>
      <c r="I11">
        <f>COUNT(Formulaire!F10:F59)</f>
        <v>0</v>
      </c>
      <c r="N11" s="5" t="s">
        <v>140</v>
      </c>
    </row>
    <row r="12" spans="1:15" x14ac:dyDescent="0.25">
      <c r="F12" s="3">
        <v>44108</v>
      </c>
      <c r="H12" t="s">
        <v>103</v>
      </c>
      <c r="I12">
        <f>COUNT(Formulaire!G10:G59)</f>
        <v>0</v>
      </c>
      <c r="N12" s="4" t="s">
        <v>85</v>
      </c>
    </row>
    <row r="13" spans="1:15" x14ac:dyDescent="0.25">
      <c r="A13" s="16"/>
      <c r="B13" s="16"/>
      <c r="C13" s="16"/>
      <c r="D13" s="16"/>
      <c r="E13" s="16"/>
      <c r="F13" s="16"/>
      <c r="H13" t="s">
        <v>117</v>
      </c>
      <c r="I13">
        <f>COUNT(Formulaire!H10:H59)</f>
        <v>0</v>
      </c>
      <c r="N13" s="4" t="s">
        <v>74</v>
      </c>
    </row>
    <row r="14" spans="1:15" ht="15" customHeight="1" x14ac:dyDescent="0.25">
      <c r="A14" s="16"/>
      <c r="B14" s="16"/>
      <c r="C14" s="16"/>
      <c r="D14" s="16"/>
      <c r="E14" s="16"/>
      <c r="F14" s="16"/>
      <c r="H14" t="s">
        <v>118</v>
      </c>
      <c r="I14">
        <f>COUNT(Formulaire!I10:I59)</f>
        <v>0</v>
      </c>
      <c r="N14" s="4" t="s">
        <v>46</v>
      </c>
    </row>
    <row r="15" spans="1:15" x14ac:dyDescent="0.25">
      <c r="A15" s="16"/>
      <c r="B15" s="16"/>
      <c r="C15" s="16"/>
      <c r="D15" s="16"/>
      <c r="E15" s="16"/>
      <c r="F15" s="16"/>
      <c r="H15" t="s">
        <v>104</v>
      </c>
      <c r="I15">
        <f>COUNT(Formulaire!J10:J59)</f>
        <v>0</v>
      </c>
      <c r="N15" s="4" t="s">
        <v>133</v>
      </c>
    </row>
    <row r="16" spans="1:15" x14ac:dyDescent="0.25">
      <c r="A16" s="16"/>
      <c r="B16" s="16"/>
      <c r="C16" s="16"/>
      <c r="D16" s="16"/>
      <c r="E16" s="16"/>
      <c r="F16" s="16"/>
      <c r="H16" t="s">
        <v>119</v>
      </c>
      <c r="I16">
        <f>COUNT(Formulaire!K10:K59)</f>
        <v>0</v>
      </c>
      <c r="N16" s="4" t="s">
        <v>141</v>
      </c>
    </row>
    <row r="17" spans="1:14" x14ac:dyDescent="0.25">
      <c r="A17" s="16"/>
      <c r="B17" s="16"/>
      <c r="C17" s="16"/>
      <c r="D17" s="16"/>
      <c r="E17" s="16"/>
      <c r="F17" s="16"/>
      <c r="H17" t="s">
        <v>120</v>
      </c>
      <c r="I17">
        <f>COUNT(Formulaire!L10:L59)</f>
        <v>0</v>
      </c>
      <c r="N17" s="4" t="s">
        <v>70</v>
      </c>
    </row>
    <row r="18" spans="1:14" x14ac:dyDescent="0.25">
      <c r="A18" s="16"/>
      <c r="B18" s="16"/>
      <c r="C18" s="16"/>
      <c r="D18" s="16"/>
      <c r="E18" s="16"/>
      <c r="F18" s="16"/>
      <c r="H18" t="s">
        <v>24</v>
      </c>
      <c r="I18">
        <f>COUNT(Formulaire!M10:M59)</f>
        <v>0</v>
      </c>
      <c r="N18" s="4" t="s">
        <v>135</v>
      </c>
    </row>
    <row r="19" spans="1:14" x14ac:dyDescent="0.25">
      <c r="A19" s="16"/>
      <c r="B19" s="16"/>
      <c r="C19" s="16"/>
      <c r="D19" s="16"/>
      <c r="E19" s="16"/>
      <c r="F19" s="16"/>
      <c r="H19" t="s">
        <v>121</v>
      </c>
      <c r="I19">
        <f>COUNT(Formulaire!N10:N59)</f>
        <v>0</v>
      </c>
      <c r="N19" s="4" t="s">
        <v>71</v>
      </c>
    </row>
    <row r="20" spans="1:14" x14ac:dyDescent="0.25">
      <c r="A20" s="16"/>
      <c r="B20" s="16"/>
      <c r="C20" s="16"/>
      <c r="D20" s="16"/>
      <c r="E20" s="16"/>
      <c r="F20" s="16"/>
      <c r="H20" t="s">
        <v>122</v>
      </c>
      <c r="I20">
        <f>COUNT(Formulaire!#REF!)</f>
        <v>0</v>
      </c>
      <c r="N20" s="4" t="s">
        <v>142</v>
      </c>
    </row>
    <row r="21" spans="1:14" x14ac:dyDescent="0.25">
      <c r="H21" t="s">
        <v>25</v>
      </c>
      <c r="I21">
        <f>COUNT(Formulaire!O10:O59)</f>
        <v>0</v>
      </c>
      <c r="N21" s="4" t="s">
        <v>53</v>
      </c>
    </row>
    <row r="22" spans="1:14" x14ac:dyDescent="0.25">
      <c r="H22" t="s">
        <v>123</v>
      </c>
      <c r="I22">
        <f>COUNT(Formulaire!P10:P59)</f>
        <v>0</v>
      </c>
      <c r="N22" s="4" t="s">
        <v>72</v>
      </c>
    </row>
    <row r="23" spans="1:14" x14ac:dyDescent="0.25">
      <c r="H23" t="s">
        <v>124</v>
      </c>
      <c r="I23">
        <f>COUNT(Formulaire!#REF!)</f>
        <v>0</v>
      </c>
      <c r="N23" s="4" t="s">
        <v>42</v>
      </c>
    </row>
    <row r="24" spans="1:14" x14ac:dyDescent="0.25">
      <c r="H24" t="s">
        <v>27</v>
      </c>
      <c r="I24">
        <f>COUNT(Formulaire!#REF!)</f>
        <v>0</v>
      </c>
      <c r="N24" s="4" t="s">
        <v>56</v>
      </c>
    </row>
    <row r="25" spans="1:14" x14ac:dyDescent="0.25">
      <c r="H25" t="s">
        <v>125</v>
      </c>
      <c r="I25">
        <f>COUNT(Formulaire!Q10:Q59)</f>
        <v>0</v>
      </c>
      <c r="N25" s="4" t="s">
        <v>132</v>
      </c>
    </row>
    <row r="26" spans="1:14" x14ac:dyDescent="0.25">
      <c r="N26" s="4" t="s">
        <v>143</v>
      </c>
    </row>
    <row r="27" spans="1:14" x14ac:dyDescent="0.25">
      <c r="N27" s="4" t="s">
        <v>60</v>
      </c>
    </row>
    <row r="28" spans="1:14" x14ac:dyDescent="0.25">
      <c r="N28" s="4" t="s">
        <v>64</v>
      </c>
    </row>
    <row r="29" spans="1:14" x14ac:dyDescent="0.25">
      <c r="N29" s="4" t="s">
        <v>36</v>
      </c>
    </row>
    <row r="30" spans="1:14" x14ac:dyDescent="0.25">
      <c r="N30" s="4" t="s">
        <v>34</v>
      </c>
    </row>
    <row r="31" spans="1:14" x14ac:dyDescent="0.25">
      <c r="N31" s="4" t="s">
        <v>86</v>
      </c>
    </row>
    <row r="32" spans="1:14" x14ac:dyDescent="0.25">
      <c r="N32" s="4" t="s">
        <v>81</v>
      </c>
    </row>
    <row r="33" spans="14:15" x14ac:dyDescent="0.25">
      <c r="N33" s="4" t="s">
        <v>80</v>
      </c>
      <c r="O33">
        <f>SUMIFS(Formulaire!$J$10:$J$60,Formulaire!$C$10:$C$60,"Chauffeur spécialisé",Formulaire!$E$10:$E$60,"P")</f>
        <v>0</v>
      </c>
    </row>
    <row r="34" spans="14:15" x14ac:dyDescent="0.25">
      <c r="N34" s="4" t="s">
        <v>87</v>
      </c>
    </row>
    <row r="35" spans="14:15" x14ac:dyDescent="0.25">
      <c r="N35" s="4" t="s">
        <v>38</v>
      </c>
    </row>
    <row r="36" spans="14:15" x14ac:dyDescent="0.25">
      <c r="N36" s="4" t="s">
        <v>88</v>
      </c>
    </row>
    <row r="37" spans="14:15" x14ac:dyDescent="0.25">
      <c r="N37" s="4" t="s">
        <v>89</v>
      </c>
    </row>
    <row r="38" spans="14:15" x14ac:dyDescent="0.25">
      <c r="N38" s="4" t="s">
        <v>59</v>
      </c>
    </row>
    <row r="39" spans="14:15" x14ac:dyDescent="0.25">
      <c r="N39" s="4" t="s">
        <v>43</v>
      </c>
    </row>
    <row r="40" spans="14:15" x14ac:dyDescent="0.25">
      <c r="N40" s="4" t="s">
        <v>63</v>
      </c>
    </row>
    <row r="41" spans="14:15" x14ac:dyDescent="0.25">
      <c r="N41" s="4" t="s">
        <v>68</v>
      </c>
    </row>
    <row r="42" spans="14:15" x14ac:dyDescent="0.25">
      <c r="N42" s="4" t="s">
        <v>57</v>
      </c>
    </row>
    <row r="43" spans="14:15" x14ac:dyDescent="0.25">
      <c r="N43" s="4" t="s">
        <v>90</v>
      </c>
      <c r="O43">
        <f>SUMIFS(Formulaire!$J$10:$J$60,Formulaire!$C$10:$C$60,"Chef paysagiste",Formulaire!$E$10:$E$60,"P")</f>
        <v>0</v>
      </c>
    </row>
    <row r="44" spans="14:15" x14ac:dyDescent="0.25">
      <c r="N44" s="4" t="s">
        <v>51</v>
      </c>
    </row>
    <row r="45" spans="14:15" x14ac:dyDescent="0.25">
      <c r="N45" s="4" t="s">
        <v>49</v>
      </c>
    </row>
    <row r="46" spans="14:15" x14ac:dyDescent="0.25">
      <c r="N46" s="4" t="s">
        <v>91</v>
      </c>
    </row>
    <row r="47" spans="14:15" x14ac:dyDescent="0.25">
      <c r="N47" s="4" t="s">
        <v>92</v>
      </c>
      <c r="O47">
        <f>SUMIFS(Formulaire!$J$10:$J$60,Formulaire!$C$10:$C$60,"Chef sculpteur mouleur",Formulaire!$E$10:$E$60,"P")</f>
        <v>0</v>
      </c>
    </row>
    <row r="48" spans="14:15" x14ac:dyDescent="0.25">
      <c r="N48" s="4" t="s">
        <v>39</v>
      </c>
    </row>
    <row r="49" spans="14:14" x14ac:dyDescent="0.25">
      <c r="N49" s="4" t="s">
        <v>144</v>
      </c>
    </row>
    <row r="50" spans="14:14" x14ac:dyDescent="0.25">
      <c r="N50" s="4" t="s">
        <v>76</v>
      </c>
    </row>
    <row r="51" spans="14:14" x14ac:dyDescent="0.25">
      <c r="N51" s="4" t="s">
        <v>145</v>
      </c>
    </row>
    <row r="52" spans="14:14" x14ac:dyDescent="0.25">
      <c r="N52" s="4" t="s">
        <v>93</v>
      </c>
    </row>
    <row r="53" spans="14:14" x14ac:dyDescent="0.25">
      <c r="N53" s="4" t="s">
        <v>131</v>
      </c>
    </row>
    <row r="54" spans="14:14" x14ac:dyDescent="0.25">
      <c r="N54" s="4" t="s">
        <v>94</v>
      </c>
    </row>
    <row r="55" spans="14:14" x14ac:dyDescent="0.25">
      <c r="N55" s="4" t="s">
        <v>82</v>
      </c>
    </row>
    <row r="56" spans="14:14" x14ac:dyDescent="0.25">
      <c r="N56" s="4" t="s">
        <v>95</v>
      </c>
    </row>
    <row r="57" spans="14:14" x14ac:dyDescent="0.25">
      <c r="N57" s="4" t="s">
        <v>96</v>
      </c>
    </row>
    <row r="58" spans="14:14" x14ac:dyDescent="0.25">
      <c r="N58" s="4" t="s">
        <v>97</v>
      </c>
    </row>
    <row r="59" spans="14:14" x14ac:dyDescent="0.25">
      <c r="N59" s="4" t="s">
        <v>129</v>
      </c>
    </row>
    <row r="60" spans="14:14" x14ac:dyDescent="0.25">
      <c r="N60" s="4" t="s">
        <v>146</v>
      </c>
    </row>
    <row r="61" spans="14:14" x14ac:dyDescent="0.25">
      <c r="N61" s="4" t="s">
        <v>61</v>
      </c>
    </row>
    <row r="62" spans="14:14" x14ac:dyDescent="0.25">
      <c r="N62" s="4" t="s">
        <v>44</v>
      </c>
    </row>
    <row r="63" spans="14:14" x14ac:dyDescent="0.25">
      <c r="N63" s="4" t="s">
        <v>65</v>
      </c>
    </row>
    <row r="64" spans="14:14" x14ac:dyDescent="0.25">
      <c r="N64" s="4" t="s">
        <v>66</v>
      </c>
    </row>
    <row r="65" spans="14:15" x14ac:dyDescent="0.25">
      <c r="N65" s="4" t="s">
        <v>69</v>
      </c>
    </row>
    <row r="66" spans="14:15" x14ac:dyDescent="0.25">
      <c r="N66" s="4" t="s">
        <v>147</v>
      </c>
      <c r="O66">
        <f>SUMIFS(Formulaire!$J$10:$J$60,Formulaire!$C$10:$C$60,"Maquilleur d'effets spéciaux",Formulaire!$E$10:$E$60,"P")</f>
        <v>0</v>
      </c>
    </row>
    <row r="67" spans="14:15" x14ac:dyDescent="0.25">
      <c r="N67" s="4" t="s">
        <v>58</v>
      </c>
    </row>
    <row r="68" spans="14:15" x14ac:dyDescent="0.25">
      <c r="N68" s="4" t="s">
        <v>98</v>
      </c>
    </row>
    <row r="69" spans="14:15" x14ac:dyDescent="0.25">
      <c r="N69" s="4" t="s">
        <v>33</v>
      </c>
    </row>
    <row r="70" spans="14:15" x14ac:dyDescent="0.25">
      <c r="N70" s="4" t="s">
        <v>75</v>
      </c>
    </row>
    <row r="71" spans="14:15" x14ac:dyDescent="0.25">
      <c r="N71" s="4" t="s">
        <v>62</v>
      </c>
    </row>
    <row r="72" spans="14:15" x14ac:dyDescent="0.25">
      <c r="N72" s="4" t="s">
        <v>67</v>
      </c>
    </row>
    <row r="73" spans="14:15" x14ac:dyDescent="0.25">
      <c r="N73" s="4" t="s">
        <v>148</v>
      </c>
    </row>
    <row r="74" spans="14:15" x14ac:dyDescent="0.25">
      <c r="N74" s="4" t="s">
        <v>48</v>
      </c>
      <c r="O74">
        <f>SUMIFS(Formulaire!$J$10:$J$60,Formulaire!$C$10:$C$60,"Paysagiste",Formulaire!$E$10:$E$60,"P")</f>
        <v>0</v>
      </c>
    </row>
    <row r="75" spans="14:15" x14ac:dyDescent="0.25">
      <c r="N75" s="4" t="s">
        <v>52</v>
      </c>
    </row>
    <row r="76" spans="14:15" x14ac:dyDescent="0.25">
      <c r="N76" s="4" t="s">
        <v>50</v>
      </c>
    </row>
    <row r="77" spans="14:15" x14ac:dyDescent="0.25">
      <c r="N77" s="4" t="s">
        <v>79</v>
      </c>
    </row>
    <row r="78" spans="14:15" x14ac:dyDescent="0.25">
      <c r="N78" s="4" t="s">
        <v>130</v>
      </c>
    </row>
    <row r="79" spans="14:15" x14ac:dyDescent="0.25">
      <c r="N79" s="4" t="s">
        <v>37</v>
      </c>
      <c r="O79">
        <f>SUMIFS(Formulaire!$J$10:$J$60,Formulaire!$C$10:$C$60,"Photographe de plateau",Formulaire!$E$10:$E$60,"P")</f>
        <v>0</v>
      </c>
    </row>
    <row r="80" spans="14:15" x14ac:dyDescent="0.25">
      <c r="N80" s="4" t="s">
        <v>54</v>
      </c>
    </row>
    <row r="81" spans="14:15" x14ac:dyDescent="0.25">
      <c r="N81" s="4" t="s">
        <v>78</v>
      </c>
    </row>
    <row r="82" spans="14:15" x14ac:dyDescent="0.25">
      <c r="N82" s="4" t="s">
        <v>77</v>
      </c>
      <c r="O82">
        <f>SUMIFS(Formulaire!$J$10:$J$60,Formulaire!$C$10:$C$60,"Préposé aux premiers soins",Formulaire!$E$10:$E$60,"P")</f>
        <v>0</v>
      </c>
    </row>
    <row r="83" spans="14:15" x14ac:dyDescent="0.25">
      <c r="N83" s="4" t="s">
        <v>149</v>
      </c>
    </row>
    <row r="84" spans="14:15" x14ac:dyDescent="0.25">
      <c r="N84" s="4" t="s">
        <v>150</v>
      </c>
    </row>
    <row r="85" spans="14:15" x14ac:dyDescent="0.25">
      <c r="N85" s="4" t="s">
        <v>99</v>
      </c>
    </row>
    <row r="86" spans="14:15" x14ac:dyDescent="0.25">
      <c r="N86" s="4" t="s">
        <v>41</v>
      </c>
    </row>
    <row r="87" spans="14:15" x14ac:dyDescent="0.25">
      <c r="N87" s="4" t="s">
        <v>55</v>
      </c>
      <c r="O87">
        <f>SUMIFS(Formulaire!$J$10:$J$60,Formulaire!$C$10:$C$60,"Sculpteur mouleur",Formulaire!$E$10:$E$60,"P")</f>
        <v>0</v>
      </c>
    </row>
    <row r="88" spans="14:15" x14ac:dyDescent="0.25">
      <c r="N88" s="4" t="s">
        <v>100</v>
      </c>
    </row>
    <row r="89" spans="14:15" x14ac:dyDescent="0.25">
      <c r="N89" s="4" t="s">
        <v>151</v>
      </c>
    </row>
    <row r="90" spans="14:15" x14ac:dyDescent="0.25">
      <c r="N90" s="4" t="s">
        <v>152</v>
      </c>
    </row>
    <row r="91" spans="14:15" x14ac:dyDescent="0.25">
      <c r="N91" s="4" t="s">
        <v>134</v>
      </c>
    </row>
    <row r="92" spans="14:15" x14ac:dyDescent="0.25">
      <c r="N92" s="4" t="s">
        <v>153</v>
      </c>
    </row>
    <row r="93" spans="14:15" x14ac:dyDescent="0.25">
      <c r="N93" s="4" t="s">
        <v>154</v>
      </c>
    </row>
    <row r="94" spans="14:15" x14ac:dyDescent="0.25">
      <c r="N94" s="4" t="s">
        <v>155</v>
      </c>
    </row>
    <row r="95" spans="14:15" x14ac:dyDescent="0.25">
      <c r="N95" s="4" t="s">
        <v>156</v>
      </c>
    </row>
    <row r="96" spans="14:15" x14ac:dyDescent="0.25">
      <c r="N96" s="4" t="s">
        <v>157</v>
      </c>
    </row>
    <row r="97" spans="14:14" x14ac:dyDescent="0.25">
      <c r="N97" s="4" t="s">
        <v>45</v>
      </c>
    </row>
    <row r="98" spans="14:14" x14ac:dyDescent="0.25">
      <c r="N98" s="5" t="s">
        <v>161</v>
      </c>
    </row>
    <row r="99" spans="14:14" x14ac:dyDescent="0.25">
      <c r="N99" s="5" t="s">
        <v>162</v>
      </c>
    </row>
    <row r="100" spans="14:14" x14ac:dyDescent="0.25">
      <c r="N100" s="4" t="s">
        <v>163</v>
      </c>
    </row>
    <row r="101" spans="14:14" x14ac:dyDescent="0.25">
      <c r="N101" s="4" t="s">
        <v>164</v>
      </c>
    </row>
    <row r="102" spans="14:14" x14ac:dyDescent="0.25">
      <c r="N102" s="4" t="s">
        <v>165</v>
      </c>
    </row>
    <row r="103" spans="14:14" x14ac:dyDescent="0.25">
      <c r="N103" s="4" t="s">
        <v>166</v>
      </c>
    </row>
    <row r="104" spans="14:14" x14ac:dyDescent="0.25">
      <c r="N104" s="4" t="s">
        <v>167</v>
      </c>
    </row>
    <row r="105" spans="14:14" x14ac:dyDescent="0.25">
      <c r="N105" s="4" t="s">
        <v>168</v>
      </c>
    </row>
    <row r="106" spans="14:14" x14ac:dyDescent="0.25">
      <c r="N106" s="4" t="s">
        <v>169</v>
      </c>
    </row>
    <row r="107" spans="14:14" x14ac:dyDescent="0.25">
      <c r="N107" s="4" t="s">
        <v>170</v>
      </c>
    </row>
    <row r="108" spans="14:14" x14ac:dyDescent="0.25">
      <c r="N108" s="4" t="s">
        <v>171</v>
      </c>
    </row>
    <row r="109" spans="14:14" x14ac:dyDescent="0.25">
      <c r="N109" s="4" t="s">
        <v>172</v>
      </c>
    </row>
    <row r="110" spans="14:14" x14ac:dyDescent="0.25">
      <c r="N110" s="4" t="s">
        <v>173</v>
      </c>
    </row>
    <row r="111" spans="14:14" x14ac:dyDescent="0.25">
      <c r="N111" s="4" t="s">
        <v>174</v>
      </c>
    </row>
    <row r="112" spans="14:14" x14ac:dyDescent="0.25">
      <c r="N112" s="4" t="s">
        <v>175</v>
      </c>
    </row>
    <row r="113" spans="14:14" x14ac:dyDescent="0.25">
      <c r="N113" s="4" t="s">
        <v>176</v>
      </c>
    </row>
    <row r="114" spans="14:14" x14ac:dyDescent="0.25">
      <c r="N114" s="4" t="s">
        <v>177</v>
      </c>
    </row>
    <row r="115" spans="14:14" x14ac:dyDescent="0.25">
      <c r="N115" s="4" t="s">
        <v>178</v>
      </c>
    </row>
    <row r="116" spans="14:14" x14ac:dyDescent="0.25">
      <c r="N116" s="4" t="s">
        <v>179</v>
      </c>
    </row>
    <row r="117" spans="14:14" x14ac:dyDescent="0.25">
      <c r="N117" s="4" t="s">
        <v>180</v>
      </c>
    </row>
    <row r="118" spans="14:14" x14ac:dyDescent="0.25">
      <c r="N118" s="4" t="s">
        <v>181</v>
      </c>
    </row>
    <row r="119" spans="14:14" x14ac:dyDescent="0.25">
      <c r="N119" s="4" t="s">
        <v>182</v>
      </c>
    </row>
    <row r="120" spans="14:14" x14ac:dyDescent="0.25">
      <c r="N120" s="4" t="s">
        <v>183</v>
      </c>
    </row>
    <row r="121" spans="14:14" x14ac:dyDescent="0.25">
      <c r="N121" s="4" t="s">
        <v>184</v>
      </c>
    </row>
    <row r="122" spans="14:14" x14ac:dyDescent="0.25">
      <c r="N122" s="4" t="s">
        <v>185</v>
      </c>
    </row>
    <row r="123" spans="14:14" x14ac:dyDescent="0.25">
      <c r="N123" s="4" t="s">
        <v>186</v>
      </c>
    </row>
    <row r="124" spans="14:14" x14ac:dyDescent="0.25">
      <c r="N124" s="4" t="s">
        <v>187</v>
      </c>
    </row>
    <row r="125" spans="14:14" x14ac:dyDescent="0.25">
      <c r="N125" s="4" t="s">
        <v>188</v>
      </c>
    </row>
    <row r="126" spans="14:14" x14ac:dyDescent="0.25">
      <c r="N126" s="4" t="s">
        <v>189</v>
      </c>
    </row>
    <row r="127" spans="14:14" x14ac:dyDescent="0.25">
      <c r="N127" s="4" t="s">
        <v>190</v>
      </c>
    </row>
    <row r="128" spans="14:14" x14ac:dyDescent="0.25">
      <c r="N128" s="4" t="s">
        <v>191</v>
      </c>
    </row>
    <row r="129" spans="14:14" x14ac:dyDescent="0.25">
      <c r="N129" s="4" t="s">
        <v>192</v>
      </c>
    </row>
    <row r="130" spans="14:14" x14ac:dyDescent="0.25">
      <c r="N130" s="4" t="s">
        <v>193</v>
      </c>
    </row>
    <row r="131" spans="14:14" x14ac:dyDescent="0.25">
      <c r="N131" s="4" t="s">
        <v>194</v>
      </c>
    </row>
    <row r="132" spans="14:14" x14ac:dyDescent="0.25">
      <c r="N132" s="4" t="s">
        <v>195</v>
      </c>
    </row>
    <row r="133" spans="14:14" x14ac:dyDescent="0.25">
      <c r="N133" s="4" t="s">
        <v>196</v>
      </c>
    </row>
    <row r="134" spans="14:14" x14ac:dyDescent="0.25">
      <c r="N134" s="4" t="s">
        <v>197</v>
      </c>
    </row>
    <row r="135" spans="14:14" x14ac:dyDescent="0.25">
      <c r="N135" s="4" t="s">
        <v>198</v>
      </c>
    </row>
    <row r="136" spans="14:14" x14ac:dyDescent="0.25">
      <c r="N136" s="4" t="s">
        <v>199</v>
      </c>
    </row>
    <row r="137" spans="14:14" x14ac:dyDescent="0.25">
      <c r="N137" s="4" t="s">
        <v>200</v>
      </c>
    </row>
    <row r="138" spans="14:14" x14ac:dyDescent="0.25">
      <c r="N138" s="4" t="s">
        <v>201</v>
      </c>
    </row>
    <row r="139" spans="14:14" x14ac:dyDescent="0.25">
      <c r="N139" s="4" t="s">
        <v>202</v>
      </c>
    </row>
    <row r="140" spans="14:14" x14ac:dyDescent="0.25">
      <c r="N140" s="4" t="s">
        <v>203</v>
      </c>
    </row>
    <row r="141" spans="14:14" x14ac:dyDescent="0.25">
      <c r="N141" s="4" t="s">
        <v>204</v>
      </c>
    </row>
    <row r="142" spans="14:14" x14ac:dyDescent="0.25">
      <c r="N142" s="4" t="s">
        <v>205</v>
      </c>
    </row>
    <row r="143" spans="14:14" x14ac:dyDescent="0.25">
      <c r="N143" s="4" t="s">
        <v>206</v>
      </c>
    </row>
    <row r="144" spans="14:14" x14ac:dyDescent="0.25">
      <c r="N144" s="4" t="s">
        <v>207</v>
      </c>
    </row>
    <row r="145" spans="14:14" x14ac:dyDescent="0.25">
      <c r="N145" s="4" t="s">
        <v>208</v>
      </c>
    </row>
    <row r="146" spans="14:14" x14ac:dyDescent="0.25">
      <c r="N146" s="4" t="s">
        <v>209</v>
      </c>
    </row>
    <row r="147" spans="14:14" x14ac:dyDescent="0.25">
      <c r="N147" s="4" t="s">
        <v>210</v>
      </c>
    </row>
    <row r="148" spans="14:14" x14ac:dyDescent="0.25">
      <c r="N148" s="4" t="s">
        <v>211</v>
      </c>
    </row>
    <row r="149" spans="14:14" x14ac:dyDescent="0.25">
      <c r="N149" s="4" t="s">
        <v>212</v>
      </c>
    </row>
    <row r="150" spans="14:14" x14ac:dyDescent="0.25">
      <c r="N150" s="4" t="s">
        <v>213</v>
      </c>
    </row>
    <row r="151" spans="14:14" x14ac:dyDescent="0.25">
      <c r="N151" s="4" t="s">
        <v>214</v>
      </c>
    </row>
    <row r="152" spans="14:14" x14ac:dyDescent="0.25">
      <c r="N152" s="4" t="s">
        <v>215</v>
      </c>
    </row>
    <row r="153" spans="14:14" x14ac:dyDescent="0.25">
      <c r="N153" s="4" t="s">
        <v>216</v>
      </c>
    </row>
    <row r="154" spans="14:14" x14ac:dyDescent="0.25">
      <c r="N154" s="4" t="s">
        <v>217</v>
      </c>
    </row>
    <row r="155" spans="14:14" x14ac:dyDescent="0.25">
      <c r="N155" s="4" t="s">
        <v>218</v>
      </c>
    </row>
    <row r="156" spans="14:14" x14ac:dyDescent="0.25">
      <c r="N156" s="4" t="s">
        <v>219</v>
      </c>
    </row>
    <row r="157" spans="14:14" x14ac:dyDescent="0.25">
      <c r="N157" s="4" t="s">
        <v>221</v>
      </c>
    </row>
    <row r="158" spans="14:14" x14ac:dyDescent="0.25">
      <c r="N158" s="4" t="s">
        <v>222</v>
      </c>
    </row>
    <row r="159" spans="14:14" x14ac:dyDescent="0.25">
      <c r="N159" s="4" t="s">
        <v>223</v>
      </c>
    </row>
    <row r="160" spans="14:14" x14ac:dyDescent="0.25">
      <c r="N160" s="4" t="s">
        <v>224</v>
      </c>
    </row>
    <row r="161" spans="14:14" x14ac:dyDescent="0.25">
      <c r="N161" s="4" t="s">
        <v>225</v>
      </c>
    </row>
    <row r="162" spans="14:14" x14ac:dyDescent="0.25">
      <c r="N162" s="4" t="s">
        <v>226</v>
      </c>
    </row>
    <row r="163" spans="14:14" x14ac:dyDescent="0.25">
      <c r="N163" s="4" t="s">
        <v>227</v>
      </c>
    </row>
    <row r="164" spans="14:14" x14ac:dyDescent="0.25">
      <c r="N164" s="4" t="s">
        <v>228</v>
      </c>
    </row>
    <row r="165" spans="14:14" x14ac:dyDescent="0.25">
      <c r="N165" s="4" t="s">
        <v>229</v>
      </c>
    </row>
    <row r="166" spans="14:14" x14ac:dyDescent="0.25">
      <c r="N166" s="4" t="s">
        <v>230</v>
      </c>
    </row>
    <row r="167" spans="14:14" x14ac:dyDescent="0.25">
      <c r="N167" s="4" t="s">
        <v>231</v>
      </c>
    </row>
    <row r="168" spans="14:14" x14ac:dyDescent="0.25">
      <c r="N168" s="4" t="s">
        <v>232</v>
      </c>
    </row>
    <row r="169" spans="14:14" x14ac:dyDescent="0.25">
      <c r="N169" s="4" t="s">
        <v>233</v>
      </c>
    </row>
    <row r="170" spans="14:14" x14ac:dyDescent="0.25">
      <c r="N170" s="4" t="s">
        <v>235</v>
      </c>
    </row>
    <row r="171" spans="14:14" x14ac:dyDescent="0.25">
      <c r="N171" s="4" t="s">
        <v>236</v>
      </c>
    </row>
    <row r="172" spans="14:14" x14ac:dyDescent="0.25">
      <c r="N172" s="4" t="s">
        <v>237</v>
      </c>
    </row>
    <row r="173" spans="14:14" x14ac:dyDescent="0.25">
      <c r="N173" s="4" t="s">
        <v>238</v>
      </c>
    </row>
    <row r="174" spans="14:14" x14ac:dyDescent="0.25">
      <c r="N174" s="4" t="s">
        <v>239</v>
      </c>
    </row>
    <row r="175" spans="14:14" x14ac:dyDescent="0.25">
      <c r="N175" s="4" t="s">
        <v>240</v>
      </c>
    </row>
    <row r="185" ht="15" customHeight="1" x14ac:dyDescent="0.25"/>
    <row r="228" ht="15" customHeight="1" x14ac:dyDescent="0.25"/>
  </sheetData>
  <sortState xmlns:xlrd2="http://schemas.microsoft.com/office/spreadsheetml/2017/richdata2" ref="N1:N97">
    <sortCondition ref="N1"/>
  </sortState>
  <mergeCells count="4">
    <mergeCell ref="A4:D4"/>
    <mergeCell ref="A2:D2"/>
    <mergeCell ref="G2:H2"/>
    <mergeCell ref="A3: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656A-7D16-41E6-8A30-681004350217}">
  <sheetPr filterMode="1"/>
  <dimension ref="A1:C150"/>
  <sheetViews>
    <sheetView workbookViewId="0">
      <pane ySplit="1" topLeftCell="A108" activePane="bottomLeft" state="frozen"/>
      <selection activeCell="A175" sqref="A175:XFD175"/>
      <selection pane="bottomLeft" activeCell="A175" sqref="A175:XFD175"/>
    </sheetView>
  </sheetViews>
  <sheetFormatPr baseColWidth="10" defaultRowHeight="15" x14ac:dyDescent="0.25"/>
  <cols>
    <col min="1" max="1" width="50.140625" bestFit="1" customWidth="1"/>
    <col min="2" max="2" width="76.140625" bestFit="1" customWidth="1"/>
    <col min="3" max="3" width="32.7109375" bestFit="1" customWidth="1"/>
  </cols>
  <sheetData>
    <row r="1" spans="1:3" x14ac:dyDescent="0.25">
      <c r="A1" s="34" t="s">
        <v>159</v>
      </c>
      <c r="B1" s="34" t="s">
        <v>160</v>
      </c>
      <c r="C1" s="34" t="s">
        <v>241</v>
      </c>
    </row>
    <row r="2" spans="1:3" hidden="1" x14ac:dyDescent="0.25">
      <c r="A2" t="s">
        <v>35</v>
      </c>
      <c r="B2" t="s">
        <v>35</v>
      </c>
      <c r="C2" t="str">
        <f t="shared" ref="C2:C33" si="0">IFERROR(VLOOKUP(B2,APP,1,FALSE),"Absent")</f>
        <v>1er assistant caméra</v>
      </c>
    </row>
    <row r="3" spans="1:3" hidden="1" x14ac:dyDescent="0.25">
      <c r="A3" t="s">
        <v>136</v>
      </c>
      <c r="B3" s="35" t="s">
        <v>137</v>
      </c>
      <c r="C3" t="str">
        <f t="shared" si="0"/>
        <v>2e assistant caméra</v>
      </c>
    </row>
    <row r="4" spans="1:3" hidden="1" x14ac:dyDescent="0.25">
      <c r="A4" t="s">
        <v>137</v>
      </c>
      <c r="B4" t="s">
        <v>83</v>
      </c>
      <c r="C4" t="str">
        <f t="shared" si="0"/>
        <v>Accessoiriste</v>
      </c>
    </row>
    <row r="5" spans="1:3" x14ac:dyDescent="0.25">
      <c r="A5" t="s">
        <v>138</v>
      </c>
      <c r="B5" t="s">
        <v>161</v>
      </c>
      <c r="C5" t="str">
        <f t="shared" si="0"/>
        <v>Absent</v>
      </c>
    </row>
    <row r="6" spans="1:3" x14ac:dyDescent="0.25">
      <c r="A6" t="s">
        <v>139</v>
      </c>
      <c r="B6" s="36" t="s">
        <v>162</v>
      </c>
      <c r="C6" t="str">
        <f t="shared" si="0"/>
        <v>Absent</v>
      </c>
    </row>
    <row r="7" spans="1:3" hidden="1" x14ac:dyDescent="0.25">
      <c r="A7" t="s">
        <v>83</v>
      </c>
      <c r="B7" t="s">
        <v>84</v>
      </c>
      <c r="C7" t="str">
        <f t="shared" si="0"/>
        <v>Armurier</v>
      </c>
    </row>
    <row r="8" spans="1:3" x14ac:dyDescent="0.25">
      <c r="A8" t="s">
        <v>84</v>
      </c>
      <c r="B8" t="s">
        <v>163</v>
      </c>
      <c r="C8" t="str">
        <f t="shared" si="0"/>
        <v>Absent</v>
      </c>
    </row>
    <row r="9" spans="1:3" hidden="1" x14ac:dyDescent="0.25">
      <c r="A9" t="s">
        <v>47</v>
      </c>
      <c r="B9" t="s">
        <v>47</v>
      </c>
      <c r="C9" t="str">
        <f t="shared" si="0"/>
        <v>Assistant accessoiriste</v>
      </c>
    </row>
    <row r="10" spans="1:3" x14ac:dyDescent="0.25">
      <c r="A10" t="s">
        <v>73</v>
      </c>
      <c r="B10" t="s">
        <v>164</v>
      </c>
      <c r="C10" t="str">
        <f t="shared" si="0"/>
        <v>Absent</v>
      </c>
    </row>
    <row r="11" spans="1:3" x14ac:dyDescent="0.25">
      <c r="A11" t="s">
        <v>40</v>
      </c>
      <c r="B11" t="s">
        <v>165</v>
      </c>
      <c r="C11" t="str">
        <f t="shared" si="0"/>
        <v>Absent</v>
      </c>
    </row>
    <row r="12" spans="1:3" hidden="1" x14ac:dyDescent="0.25">
      <c r="A12" t="s">
        <v>140</v>
      </c>
      <c r="B12" t="s">
        <v>73</v>
      </c>
      <c r="C12" t="str">
        <f t="shared" si="0"/>
        <v>Assistant cantinier</v>
      </c>
    </row>
    <row r="13" spans="1:3" hidden="1" x14ac:dyDescent="0.25">
      <c r="A13" t="s">
        <v>85</v>
      </c>
      <c r="B13" t="s">
        <v>40</v>
      </c>
      <c r="C13" t="str">
        <f t="shared" si="0"/>
        <v>Assistant coiffeur</v>
      </c>
    </row>
    <row r="14" spans="1:3" x14ac:dyDescent="0.25">
      <c r="A14" t="s">
        <v>74</v>
      </c>
      <c r="B14" t="s">
        <v>166</v>
      </c>
      <c r="C14" t="str">
        <f t="shared" si="0"/>
        <v>Absent</v>
      </c>
    </row>
    <row r="15" spans="1:3" hidden="1" x14ac:dyDescent="0.25">
      <c r="A15" t="s">
        <v>46</v>
      </c>
      <c r="B15" t="s">
        <v>74</v>
      </c>
      <c r="C15" t="str">
        <f t="shared" si="0"/>
        <v>Assistant de production plateau</v>
      </c>
    </row>
    <row r="16" spans="1:3" x14ac:dyDescent="0.25">
      <c r="A16" t="s">
        <v>133</v>
      </c>
      <c r="B16" t="s">
        <v>167</v>
      </c>
      <c r="C16" t="str">
        <f t="shared" si="0"/>
        <v>Absent</v>
      </c>
    </row>
    <row r="17" spans="1:3" hidden="1" x14ac:dyDescent="0.25">
      <c r="A17" t="s">
        <v>141</v>
      </c>
      <c r="B17" t="s">
        <v>85</v>
      </c>
      <c r="C17" t="str">
        <f t="shared" si="0"/>
        <v>Assistant de production</v>
      </c>
    </row>
    <row r="18" spans="1:3" hidden="1" x14ac:dyDescent="0.25">
      <c r="A18" t="s">
        <v>70</v>
      </c>
      <c r="B18" t="s">
        <v>46</v>
      </c>
      <c r="C18" t="str">
        <f t="shared" si="0"/>
        <v>Assistant décorateur</v>
      </c>
    </row>
    <row r="19" spans="1:3" x14ac:dyDescent="0.25">
      <c r="A19" t="s">
        <v>135</v>
      </c>
      <c r="B19" t="s">
        <v>168</v>
      </c>
      <c r="C19" t="str">
        <f t="shared" si="0"/>
        <v>Absent</v>
      </c>
    </row>
    <row r="20" spans="1:3" x14ac:dyDescent="0.25">
      <c r="A20" t="s">
        <v>71</v>
      </c>
      <c r="B20" t="s">
        <v>169</v>
      </c>
      <c r="C20" t="str">
        <f t="shared" si="0"/>
        <v>Absent</v>
      </c>
    </row>
    <row r="21" spans="1:3" hidden="1" x14ac:dyDescent="0.25">
      <c r="A21" t="s">
        <v>142</v>
      </c>
      <c r="B21" t="s">
        <v>70</v>
      </c>
      <c r="C21" t="str">
        <f t="shared" si="0"/>
        <v>Assistant maquilleur</v>
      </c>
    </row>
    <row r="22" spans="1:3" x14ac:dyDescent="0.25">
      <c r="A22" t="s">
        <v>53</v>
      </c>
      <c r="B22" t="s">
        <v>170</v>
      </c>
      <c r="C22" t="str">
        <f t="shared" si="0"/>
        <v>Absent</v>
      </c>
    </row>
    <row r="23" spans="1:3" hidden="1" x14ac:dyDescent="0.25">
      <c r="A23" t="s">
        <v>72</v>
      </c>
      <c r="B23" t="s">
        <v>71</v>
      </c>
      <c r="C23" t="str">
        <f t="shared" si="0"/>
        <v>Assistant monteur</v>
      </c>
    </row>
    <row r="24" spans="1:3" x14ac:dyDescent="0.25">
      <c r="A24" t="s">
        <v>42</v>
      </c>
      <c r="B24" t="s">
        <v>171</v>
      </c>
      <c r="C24" t="str">
        <f t="shared" si="0"/>
        <v>Absent</v>
      </c>
    </row>
    <row r="25" spans="1:3" x14ac:dyDescent="0.25">
      <c r="A25" t="s">
        <v>56</v>
      </c>
      <c r="B25" t="s">
        <v>172</v>
      </c>
      <c r="C25" t="str">
        <f t="shared" si="0"/>
        <v>Absent</v>
      </c>
    </row>
    <row r="26" spans="1:3" x14ac:dyDescent="0.25">
      <c r="A26" t="s">
        <v>132</v>
      </c>
      <c r="B26" t="s">
        <v>173</v>
      </c>
      <c r="C26" t="str">
        <f t="shared" si="0"/>
        <v>Absent</v>
      </c>
    </row>
    <row r="27" spans="1:3" x14ac:dyDescent="0.25">
      <c r="A27" t="s">
        <v>143</v>
      </c>
      <c r="B27" t="s">
        <v>174</v>
      </c>
      <c r="C27" t="str">
        <f t="shared" si="0"/>
        <v>Absent</v>
      </c>
    </row>
    <row r="28" spans="1:3" hidden="1" x14ac:dyDescent="0.25">
      <c r="A28" t="s">
        <v>60</v>
      </c>
      <c r="B28" t="s">
        <v>53</v>
      </c>
      <c r="C28" t="str">
        <f t="shared" si="0"/>
        <v>Assistant peintre</v>
      </c>
    </row>
    <row r="29" spans="1:3" x14ac:dyDescent="0.25">
      <c r="A29" t="s">
        <v>64</v>
      </c>
      <c r="B29" t="s">
        <v>175</v>
      </c>
      <c r="C29" t="str">
        <f t="shared" si="0"/>
        <v>Absent</v>
      </c>
    </row>
    <row r="30" spans="1:3" x14ac:dyDescent="0.25">
      <c r="A30" t="s">
        <v>36</v>
      </c>
      <c r="B30" t="s">
        <v>176</v>
      </c>
      <c r="C30" t="str">
        <f t="shared" si="0"/>
        <v>Absent</v>
      </c>
    </row>
    <row r="31" spans="1:3" hidden="1" x14ac:dyDescent="0.25">
      <c r="A31" t="s">
        <v>34</v>
      </c>
      <c r="B31" t="s">
        <v>72</v>
      </c>
      <c r="C31" t="str">
        <f t="shared" si="0"/>
        <v>Assistant régisseur de plateau</v>
      </c>
    </row>
    <row r="32" spans="1:3" x14ac:dyDescent="0.25">
      <c r="A32" t="s">
        <v>86</v>
      </c>
      <c r="B32" t="s">
        <v>177</v>
      </c>
      <c r="C32" t="str">
        <f t="shared" si="0"/>
        <v>Absent</v>
      </c>
    </row>
    <row r="33" spans="1:3" hidden="1" x14ac:dyDescent="0.25">
      <c r="A33" t="s">
        <v>81</v>
      </c>
      <c r="B33" t="s">
        <v>42</v>
      </c>
      <c r="C33" t="str">
        <f t="shared" si="0"/>
        <v>Assistant scripte</v>
      </c>
    </row>
    <row r="34" spans="1:3" hidden="1" x14ac:dyDescent="0.25">
      <c r="A34" t="s">
        <v>80</v>
      </c>
      <c r="B34" t="s">
        <v>56</v>
      </c>
      <c r="C34" t="str">
        <f t="shared" ref="C34:C65" si="1">IFERROR(VLOOKUP(B34,APP,1,FALSE),"Absent")</f>
        <v>Assistant sculpteur mouleur</v>
      </c>
    </row>
    <row r="35" spans="1:3" x14ac:dyDescent="0.25">
      <c r="A35" t="s">
        <v>87</v>
      </c>
      <c r="B35" t="s">
        <v>178</v>
      </c>
      <c r="C35" t="str">
        <f t="shared" si="1"/>
        <v>Absent</v>
      </c>
    </row>
    <row r="36" spans="1:3" x14ac:dyDescent="0.25">
      <c r="A36" t="s">
        <v>38</v>
      </c>
      <c r="B36" t="s">
        <v>179</v>
      </c>
      <c r="C36" t="str">
        <f t="shared" si="1"/>
        <v>Absent</v>
      </c>
    </row>
    <row r="37" spans="1:3" hidden="1" x14ac:dyDescent="0.25">
      <c r="A37" t="s">
        <v>88</v>
      </c>
      <c r="B37" t="s">
        <v>60</v>
      </c>
      <c r="C37" t="str">
        <f t="shared" si="1"/>
        <v>Best boy éclairagiste</v>
      </c>
    </row>
    <row r="38" spans="1:3" hidden="1" x14ac:dyDescent="0.25">
      <c r="A38" t="s">
        <v>89</v>
      </c>
      <c r="B38" t="s">
        <v>64</v>
      </c>
      <c r="C38" t="str">
        <f t="shared" si="1"/>
        <v>Best boy machiniste</v>
      </c>
    </row>
    <row r="39" spans="1:3" x14ac:dyDescent="0.25">
      <c r="A39" t="s">
        <v>59</v>
      </c>
      <c r="B39" t="s">
        <v>180</v>
      </c>
      <c r="C39" t="str">
        <f t="shared" si="1"/>
        <v>Absent</v>
      </c>
    </row>
    <row r="40" spans="1:3" hidden="1" x14ac:dyDescent="0.25">
      <c r="A40" t="s">
        <v>43</v>
      </c>
      <c r="B40" t="s">
        <v>36</v>
      </c>
      <c r="C40" t="str">
        <f t="shared" si="1"/>
        <v>Cadreur</v>
      </c>
    </row>
    <row r="41" spans="1:3" hidden="1" x14ac:dyDescent="0.25">
      <c r="A41" t="s">
        <v>63</v>
      </c>
      <c r="B41" t="s">
        <v>34</v>
      </c>
      <c r="C41" t="str">
        <f t="shared" si="1"/>
        <v>Caméraman</v>
      </c>
    </row>
    <row r="42" spans="1:3" hidden="1" x14ac:dyDescent="0.25">
      <c r="A42" t="s">
        <v>68</v>
      </c>
      <c r="B42" t="s">
        <v>86</v>
      </c>
      <c r="C42" t="str">
        <f t="shared" si="1"/>
        <v>Cantinier</v>
      </c>
    </row>
    <row r="43" spans="1:3" x14ac:dyDescent="0.25">
      <c r="A43" t="s">
        <v>57</v>
      </c>
      <c r="B43" t="s">
        <v>181</v>
      </c>
      <c r="C43" t="str">
        <f t="shared" si="1"/>
        <v>Absent</v>
      </c>
    </row>
    <row r="44" spans="1:3" hidden="1" x14ac:dyDescent="0.25">
      <c r="A44" t="s">
        <v>90</v>
      </c>
      <c r="B44" t="s">
        <v>81</v>
      </c>
      <c r="C44" t="str">
        <f t="shared" si="1"/>
        <v>Chauffeur</v>
      </c>
    </row>
    <row r="45" spans="1:3" hidden="1" x14ac:dyDescent="0.25">
      <c r="A45" t="s">
        <v>51</v>
      </c>
      <c r="B45" t="s">
        <v>80</v>
      </c>
      <c r="C45" t="str">
        <f t="shared" si="1"/>
        <v>Chauffeur spécialisé</v>
      </c>
    </row>
    <row r="46" spans="1:3" hidden="1" x14ac:dyDescent="0.25">
      <c r="A46" t="s">
        <v>49</v>
      </c>
      <c r="B46" t="s">
        <v>87</v>
      </c>
      <c r="C46" t="str">
        <f t="shared" si="1"/>
        <v>Chef accessoiriste</v>
      </c>
    </row>
    <row r="47" spans="1:3" hidden="1" x14ac:dyDescent="0.25">
      <c r="A47" t="s">
        <v>91</v>
      </c>
      <c r="B47" t="s">
        <v>38</v>
      </c>
      <c r="C47" t="str">
        <f t="shared" si="1"/>
        <v>Chef coiffeur</v>
      </c>
    </row>
    <row r="48" spans="1:3" hidden="1" x14ac:dyDescent="0.25">
      <c r="A48" t="s">
        <v>92</v>
      </c>
      <c r="B48" t="s">
        <v>88</v>
      </c>
      <c r="C48" t="str">
        <f t="shared" si="1"/>
        <v>Chef costumier</v>
      </c>
    </row>
    <row r="49" spans="1:3" hidden="1" x14ac:dyDescent="0.25">
      <c r="A49" t="s">
        <v>39</v>
      </c>
      <c r="B49" t="s">
        <v>89</v>
      </c>
      <c r="C49" t="str">
        <f t="shared" si="1"/>
        <v>Chef décorateur</v>
      </c>
    </row>
    <row r="50" spans="1:3" x14ac:dyDescent="0.25">
      <c r="A50" t="s">
        <v>144</v>
      </c>
      <c r="B50" t="s">
        <v>182</v>
      </c>
      <c r="C50" t="str">
        <f t="shared" si="1"/>
        <v>Absent</v>
      </c>
    </row>
    <row r="51" spans="1:3" hidden="1" x14ac:dyDescent="0.25">
      <c r="A51" t="s">
        <v>76</v>
      </c>
      <c r="B51" t="s">
        <v>59</v>
      </c>
      <c r="C51" t="str">
        <f t="shared" si="1"/>
        <v>Chef éclairagiste</v>
      </c>
    </row>
    <row r="52" spans="1:3" x14ac:dyDescent="0.25">
      <c r="A52" t="s">
        <v>145</v>
      </c>
      <c r="B52" t="s">
        <v>183</v>
      </c>
      <c r="C52" t="str">
        <f t="shared" si="1"/>
        <v>Absent</v>
      </c>
    </row>
    <row r="53" spans="1:3" hidden="1" x14ac:dyDescent="0.25">
      <c r="A53" t="s">
        <v>93</v>
      </c>
      <c r="B53" t="s">
        <v>43</v>
      </c>
      <c r="C53" t="str">
        <f t="shared" si="1"/>
        <v>Chef habilleur</v>
      </c>
    </row>
    <row r="54" spans="1:3" hidden="1" x14ac:dyDescent="0.25">
      <c r="A54" t="s">
        <v>131</v>
      </c>
      <c r="B54" t="s">
        <v>63</v>
      </c>
      <c r="C54" t="str">
        <f t="shared" si="1"/>
        <v>Chef machiniste</v>
      </c>
    </row>
    <row r="55" spans="1:3" x14ac:dyDescent="0.25">
      <c r="A55" t="s">
        <v>94</v>
      </c>
      <c r="B55" t="s">
        <v>184</v>
      </c>
      <c r="C55" t="str">
        <f t="shared" si="1"/>
        <v>Absent</v>
      </c>
    </row>
    <row r="56" spans="1:3" hidden="1" x14ac:dyDescent="0.25">
      <c r="A56" t="s">
        <v>82</v>
      </c>
      <c r="B56" t="s">
        <v>68</v>
      </c>
      <c r="C56" t="str">
        <f t="shared" si="1"/>
        <v>Chef maquilleur</v>
      </c>
    </row>
    <row r="57" spans="1:3" hidden="1" x14ac:dyDescent="0.25">
      <c r="A57" t="s">
        <v>95</v>
      </c>
      <c r="B57" t="s">
        <v>57</v>
      </c>
      <c r="C57" t="str">
        <f t="shared" si="1"/>
        <v>Chef menuisier</v>
      </c>
    </row>
    <row r="58" spans="1:3" hidden="1" x14ac:dyDescent="0.25">
      <c r="A58" t="s">
        <v>96</v>
      </c>
      <c r="B58" t="s">
        <v>90</v>
      </c>
      <c r="C58" t="str">
        <f t="shared" si="1"/>
        <v>Chef paysagiste</v>
      </c>
    </row>
    <row r="59" spans="1:3" hidden="1" x14ac:dyDescent="0.25">
      <c r="A59" t="s">
        <v>97</v>
      </c>
      <c r="B59" t="s">
        <v>51</v>
      </c>
      <c r="C59" t="str">
        <f t="shared" si="1"/>
        <v>Chef peintre</v>
      </c>
    </row>
    <row r="60" spans="1:3" hidden="1" x14ac:dyDescent="0.25">
      <c r="A60" t="s">
        <v>129</v>
      </c>
      <c r="B60" t="s">
        <v>49</v>
      </c>
      <c r="C60" t="str">
        <f t="shared" si="1"/>
        <v>Chef peintre scénique</v>
      </c>
    </row>
    <row r="61" spans="1:3" hidden="1" x14ac:dyDescent="0.25">
      <c r="A61" t="s">
        <v>146</v>
      </c>
      <c r="B61" t="s">
        <v>91</v>
      </c>
      <c r="C61" t="str">
        <f t="shared" si="1"/>
        <v>Chef plâtrier</v>
      </c>
    </row>
    <row r="62" spans="1:3" hidden="1" x14ac:dyDescent="0.25">
      <c r="A62" t="s">
        <v>61</v>
      </c>
      <c r="B62" t="s">
        <v>92</v>
      </c>
      <c r="C62" t="str">
        <f t="shared" si="1"/>
        <v>Chef sculpteur mouleur</v>
      </c>
    </row>
    <row r="63" spans="1:3" x14ac:dyDescent="0.25">
      <c r="A63" t="s">
        <v>44</v>
      </c>
      <c r="B63" t="s">
        <v>185</v>
      </c>
      <c r="C63" t="str">
        <f t="shared" si="1"/>
        <v>Absent</v>
      </c>
    </row>
    <row r="64" spans="1:3" hidden="1" x14ac:dyDescent="0.25">
      <c r="A64" t="s">
        <v>65</v>
      </c>
      <c r="B64" t="s">
        <v>39</v>
      </c>
      <c r="C64" t="str">
        <f t="shared" si="1"/>
        <v>Coiffeur</v>
      </c>
    </row>
    <row r="65" spans="1:3" x14ac:dyDescent="0.25">
      <c r="A65" t="s">
        <v>66</v>
      </c>
      <c r="B65" t="s">
        <v>186</v>
      </c>
      <c r="C65" t="str">
        <f t="shared" si="1"/>
        <v>Absent</v>
      </c>
    </row>
    <row r="66" spans="1:3" x14ac:dyDescent="0.25">
      <c r="A66" t="s">
        <v>69</v>
      </c>
      <c r="B66" t="s">
        <v>187</v>
      </c>
      <c r="C66" t="str">
        <f t="shared" ref="C66:C97" si="2">IFERROR(VLOOKUP(B66,APP,1,FALSE),"Absent")</f>
        <v>Absent</v>
      </c>
    </row>
    <row r="67" spans="1:3" x14ac:dyDescent="0.25">
      <c r="A67" t="s">
        <v>147</v>
      </c>
      <c r="B67" t="s">
        <v>188</v>
      </c>
      <c r="C67" t="str">
        <f t="shared" si="2"/>
        <v>Absent</v>
      </c>
    </row>
    <row r="68" spans="1:3" x14ac:dyDescent="0.25">
      <c r="A68" t="s">
        <v>58</v>
      </c>
      <c r="B68" t="s">
        <v>189</v>
      </c>
      <c r="C68" t="str">
        <f t="shared" si="2"/>
        <v>Absent</v>
      </c>
    </row>
    <row r="69" spans="1:3" x14ac:dyDescent="0.25">
      <c r="A69" t="s">
        <v>98</v>
      </c>
      <c r="B69" t="s">
        <v>190</v>
      </c>
      <c r="C69" t="str">
        <f t="shared" si="2"/>
        <v>Absent</v>
      </c>
    </row>
    <row r="70" spans="1:3" x14ac:dyDescent="0.25">
      <c r="A70" t="s">
        <v>33</v>
      </c>
      <c r="B70" t="s">
        <v>191</v>
      </c>
      <c r="C70" t="str">
        <f t="shared" si="2"/>
        <v>Absent</v>
      </c>
    </row>
    <row r="71" spans="1:3" x14ac:dyDescent="0.25">
      <c r="A71" t="s">
        <v>75</v>
      </c>
      <c r="B71" t="s">
        <v>192</v>
      </c>
      <c r="C71" t="str">
        <f t="shared" si="2"/>
        <v>Absent</v>
      </c>
    </row>
    <row r="72" spans="1:3" x14ac:dyDescent="0.25">
      <c r="A72" t="s">
        <v>62</v>
      </c>
      <c r="B72" t="s">
        <v>193</v>
      </c>
      <c r="C72" t="str">
        <f t="shared" si="2"/>
        <v>Absent</v>
      </c>
    </row>
    <row r="73" spans="1:3" x14ac:dyDescent="0.25">
      <c r="A73" t="s">
        <v>67</v>
      </c>
      <c r="B73" t="s">
        <v>194</v>
      </c>
      <c r="C73" t="str">
        <f t="shared" si="2"/>
        <v>Absent</v>
      </c>
    </row>
    <row r="74" spans="1:3" hidden="1" x14ac:dyDescent="0.25">
      <c r="A74" t="s">
        <v>148</v>
      </c>
      <c r="B74" t="s">
        <v>76</v>
      </c>
      <c r="C74" t="str">
        <f t="shared" si="2"/>
        <v>Coordonnateur de production</v>
      </c>
    </row>
    <row r="75" spans="1:3" x14ac:dyDescent="0.25">
      <c r="A75" t="s">
        <v>48</v>
      </c>
      <c r="B75" t="s">
        <v>195</v>
      </c>
      <c r="C75" t="str">
        <f t="shared" si="2"/>
        <v>Absent</v>
      </c>
    </row>
    <row r="76" spans="1:3" hidden="1" x14ac:dyDescent="0.25">
      <c r="A76" t="s">
        <v>52</v>
      </c>
      <c r="B76" t="s">
        <v>93</v>
      </c>
      <c r="C76" t="str">
        <f t="shared" si="2"/>
        <v>Coordonnateur des effets spéciaux</v>
      </c>
    </row>
    <row r="77" spans="1:3" x14ac:dyDescent="0.25">
      <c r="A77" t="s">
        <v>50</v>
      </c>
      <c r="B77" t="s">
        <v>196</v>
      </c>
      <c r="C77" t="str">
        <f t="shared" si="2"/>
        <v>Absent</v>
      </c>
    </row>
    <row r="78" spans="1:3" hidden="1" x14ac:dyDescent="0.25">
      <c r="A78" t="s">
        <v>79</v>
      </c>
      <c r="B78" t="s">
        <v>94</v>
      </c>
      <c r="C78" t="str">
        <f t="shared" si="2"/>
        <v>Costumier</v>
      </c>
    </row>
    <row r="79" spans="1:3" hidden="1" x14ac:dyDescent="0.25">
      <c r="A79" t="s">
        <v>130</v>
      </c>
      <c r="B79" t="s">
        <v>82</v>
      </c>
      <c r="C79" t="str">
        <f t="shared" si="2"/>
        <v>Coursier de plateau</v>
      </c>
    </row>
    <row r="80" spans="1:3" x14ac:dyDescent="0.25">
      <c r="A80" t="s">
        <v>37</v>
      </c>
      <c r="B80" t="s">
        <v>197</v>
      </c>
      <c r="C80" t="str">
        <f t="shared" si="2"/>
        <v>Absent</v>
      </c>
    </row>
    <row r="81" spans="1:3" hidden="1" x14ac:dyDescent="0.25">
      <c r="A81" t="s">
        <v>54</v>
      </c>
      <c r="B81" t="s">
        <v>95</v>
      </c>
      <c r="C81" t="str">
        <f t="shared" si="2"/>
        <v>Créateur de costumes</v>
      </c>
    </row>
    <row r="82" spans="1:3" hidden="1" x14ac:dyDescent="0.25">
      <c r="A82" t="s">
        <v>78</v>
      </c>
      <c r="B82" t="s">
        <v>96</v>
      </c>
      <c r="C82" t="str">
        <f t="shared" si="2"/>
        <v>Décorateur</v>
      </c>
    </row>
    <row r="83" spans="1:3" hidden="1" x14ac:dyDescent="0.25">
      <c r="A83" t="s">
        <v>77</v>
      </c>
      <c r="B83" t="s">
        <v>97</v>
      </c>
      <c r="C83" t="str">
        <f t="shared" si="2"/>
        <v>Directeur de la photographie</v>
      </c>
    </row>
    <row r="84" spans="1:3" x14ac:dyDescent="0.25">
      <c r="A84" t="s">
        <v>149</v>
      </c>
      <c r="B84" t="s">
        <v>198</v>
      </c>
      <c r="C84" t="str">
        <f t="shared" si="2"/>
        <v>Absent</v>
      </c>
    </row>
    <row r="85" spans="1:3" x14ac:dyDescent="0.25">
      <c r="A85" t="s">
        <v>150</v>
      </c>
      <c r="B85" t="s">
        <v>199</v>
      </c>
      <c r="C85" t="str">
        <f t="shared" si="2"/>
        <v>Absent</v>
      </c>
    </row>
    <row r="86" spans="1:3" x14ac:dyDescent="0.25">
      <c r="A86" t="s">
        <v>99</v>
      </c>
      <c r="B86" t="s">
        <v>200</v>
      </c>
      <c r="C86" t="str">
        <f t="shared" si="2"/>
        <v>Absent</v>
      </c>
    </row>
    <row r="87" spans="1:3" hidden="1" x14ac:dyDescent="0.25">
      <c r="A87" t="s">
        <v>41</v>
      </c>
      <c r="B87" t="s">
        <v>61</v>
      </c>
      <c r="C87" t="str">
        <f t="shared" si="2"/>
        <v>Éclairagiste</v>
      </c>
    </row>
    <row r="88" spans="1:3" x14ac:dyDescent="0.25">
      <c r="A88" t="s">
        <v>55</v>
      </c>
      <c r="B88" t="s">
        <v>201</v>
      </c>
      <c r="C88" t="str">
        <f t="shared" si="2"/>
        <v>Absent</v>
      </c>
    </row>
    <row r="89" spans="1:3" hidden="1" x14ac:dyDescent="0.25">
      <c r="A89" t="s">
        <v>100</v>
      </c>
      <c r="B89" t="s">
        <v>44</v>
      </c>
      <c r="C89" t="str">
        <f t="shared" si="2"/>
        <v>Habilleur</v>
      </c>
    </row>
    <row r="90" spans="1:3" x14ac:dyDescent="0.25">
      <c r="A90" t="s">
        <v>151</v>
      </c>
      <c r="B90" t="s">
        <v>202</v>
      </c>
      <c r="C90" t="str">
        <f t="shared" si="2"/>
        <v>Absent</v>
      </c>
    </row>
    <row r="91" spans="1:3" hidden="1" x14ac:dyDescent="0.25">
      <c r="A91" t="s">
        <v>152</v>
      </c>
      <c r="B91" t="s">
        <v>65</v>
      </c>
      <c r="C91" t="str">
        <f t="shared" si="2"/>
        <v>Machiniste</v>
      </c>
    </row>
    <row r="92" spans="1:3" hidden="1" x14ac:dyDescent="0.25">
      <c r="A92" t="s">
        <v>134</v>
      </c>
      <c r="B92" t="s">
        <v>66</v>
      </c>
      <c r="C92" t="str">
        <f t="shared" si="2"/>
        <v>Machiniste spécialisé</v>
      </c>
    </row>
    <row r="93" spans="1:3" x14ac:dyDescent="0.25">
      <c r="A93" t="s">
        <v>153</v>
      </c>
      <c r="B93" t="s">
        <v>203</v>
      </c>
      <c r="C93" t="str">
        <f t="shared" si="2"/>
        <v>Absent</v>
      </c>
    </row>
    <row r="94" spans="1:3" hidden="1" x14ac:dyDescent="0.25">
      <c r="A94" t="s">
        <v>154</v>
      </c>
      <c r="B94" t="s">
        <v>69</v>
      </c>
      <c r="C94" t="str">
        <f t="shared" si="2"/>
        <v>Maquilleur</v>
      </c>
    </row>
    <row r="95" spans="1:3" x14ac:dyDescent="0.25">
      <c r="A95" t="s">
        <v>155</v>
      </c>
      <c r="B95" t="s">
        <v>204</v>
      </c>
      <c r="C95" t="str">
        <f t="shared" si="2"/>
        <v>Absent</v>
      </c>
    </row>
    <row r="96" spans="1:3" hidden="1" x14ac:dyDescent="0.25">
      <c r="A96" t="s">
        <v>156</v>
      </c>
      <c r="B96" t="s">
        <v>58</v>
      </c>
      <c r="C96" t="str">
        <f t="shared" si="2"/>
        <v>Menuisier</v>
      </c>
    </row>
    <row r="97" spans="1:3" x14ac:dyDescent="0.25">
      <c r="A97" t="s">
        <v>157</v>
      </c>
      <c r="B97" t="s">
        <v>205</v>
      </c>
      <c r="C97" t="str">
        <f t="shared" si="2"/>
        <v>Absent</v>
      </c>
    </row>
    <row r="98" spans="1:3" x14ac:dyDescent="0.25">
      <c r="A98" t="s">
        <v>45</v>
      </c>
      <c r="B98" t="s">
        <v>206</v>
      </c>
      <c r="C98" t="str">
        <f t="shared" ref="C98:C129" si="3">IFERROR(VLOOKUP(B98,APP,1,FALSE),"Absent")</f>
        <v>Absent</v>
      </c>
    </row>
    <row r="99" spans="1:3" x14ac:dyDescent="0.25">
      <c r="B99" t="s">
        <v>207</v>
      </c>
      <c r="C99" t="str">
        <f t="shared" si="3"/>
        <v>Absent</v>
      </c>
    </row>
    <row r="100" spans="1:3" hidden="1" x14ac:dyDescent="0.25">
      <c r="B100" t="s">
        <v>98</v>
      </c>
      <c r="C100" t="str">
        <f t="shared" si="3"/>
        <v>Monteur</v>
      </c>
    </row>
    <row r="101" spans="1:3" x14ac:dyDescent="0.25">
      <c r="B101" t="s">
        <v>208</v>
      </c>
      <c r="C101" t="str">
        <f t="shared" si="3"/>
        <v>Absent</v>
      </c>
    </row>
    <row r="102" spans="1:3" hidden="1" x14ac:dyDescent="0.25">
      <c r="B102" t="s">
        <v>33</v>
      </c>
      <c r="C102" t="str">
        <f t="shared" si="3"/>
        <v>Opérateur de caméra spécialisée</v>
      </c>
    </row>
    <row r="103" spans="1:3" hidden="1" x14ac:dyDescent="0.25">
      <c r="B103" t="s">
        <v>75</v>
      </c>
      <c r="C103" t="str">
        <f t="shared" si="3"/>
        <v>Opérateur de camp de base</v>
      </c>
    </row>
    <row r="104" spans="1:3" x14ac:dyDescent="0.25">
      <c r="B104" t="s">
        <v>209</v>
      </c>
      <c r="C104" t="str">
        <f t="shared" si="3"/>
        <v>Absent</v>
      </c>
    </row>
    <row r="105" spans="1:3" x14ac:dyDescent="0.25">
      <c r="B105" t="s">
        <v>210</v>
      </c>
      <c r="C105" t="str">
        <f t="shared" si="3"/>
        <v>Absent</v>
      </c>
    </row>
    <row r="106" spans="1:3" hidden="1" x14ac:dyDescent="0.25">
      <c r="B106" t="s">
        <v>62</v>
      </c>
      <c r="C106" t="str">
        <f t="shared" si="3"/>
        <v>Opérateur de génératrice</v>
      </c>
    </row>
    <row r="107" spans="1:3" hidden="1" x14ac:dyDescent="0.25">
      <c r="B107" t="s">
        <v>67</v>
      </c>
      <c r="C107" t="str">
        <f t="shared" si="3"/>
        <v>Opérateur de grue caméra</v>
      </c>
    </row>
    <row r="108" spans="1:3" x14ac:dyDescent="0.25">
      <c r="B108" t="s">
        <v>211</v>
      </c>
      <c r="C108" t="str">
        <f t="shared" si="3"/>
        <v>Absent</v>
      </c>
    </row>
    <row r="109" spans="1:3" x14ac:dyDescent="0.25">
      <c r="B109" t="s">
        <v>212</v>
      </c>
      <c r="C109" t="str">
        <f t="shared" si="3"/>
        <v>Absent</v>
      </c>
    </row>
    <row r="110" spans="1:3" x14ac:dyDescent="0.25">
      <c r="B110" t="s">
        <v>213</v>
      </c>
      <c r="C110" t="str">
        <f t="shared" si="3"/>
        <v>Absent</v>
      </c>
    </row>
    <row r="111" spans="1:3" x14ac:dyDescent="0.25">
      <c r="B111" t="s">
        <v>214</v>
      </c>
      <c r="C111" t="str">
        <f t="shared" si="3"/>
        <v>Absent</v>
      </c>
    </row>
    <row r="112" spans="1:3" x14ac:dyDescent="0.25">
      <c r="B112" t="s">
        <v>215</v>
      </c>
      <c r="C112" t="str">
        <f t="shared" si="3"/>
        <v>Absent</v>
      </c>
    </row>
    <row r="113" spans="2:3" x14ac:dyDescent="0.25">
      <c r="B113" t="s">
        <v>216</v>
      </c>
      <c r="C113" t="str">
        <f t="shared" si="3"/>
        <v>Absent</v>
      </c>
    </row>
    <row r="114" spans="2:3" x14ac:dyDescent="0.25">
      <c r="B114" t="s">
        <v>217</v>
      </c>
      <c r="C114" t="str">
        <f t="shared" si="3"/>
        <v>Absent</v>
      </c>
    </row>
    <row r="115" spans="2:3" hidden="1" x14ac:dyDescent="0.25">
      <c r="B115" t="s">
        <v>48</v>
      </c>
      <c r="C115" t="str">
        <f t="shared" si="3"/>
        <v>Paysagiste</v>
      </c>
    </row>
    <row r="116" spans="2:3" hidden="1" x14ac:dyDescent="0.25">
      <c r="B116" t="s">
        <v>52</v>
      </c>
      <c r="C116" t="str">
        <f t="shared" si="3"/>
        <v>Peintre</v>
      </c>
    </row>
    <row r="117" spans="2:3" hidden="1" x14ac:dyDescent="0.25">
      <c r="B117" t="s">
        <v>50</v>
      </c>
      <c r="C117" t="str">
        <f t="shared" si="3"/>
        <v>Peintre scénique</v>
      </c>
    </row>
    <row r="118" spans="2:3" hidden="1" x14ac:dyDescent="0.25">
      <c r="B118" t="s">
        <v>79</v>
      </c>
      <c r="C118" t="str">
        <f t="shared" si="3"/>
        <v>Perchiste</v>
      </c>
    </row>
    <row r="119" spans="2:3" hidden="1" x14ac:dyDescent="0.25">
      <c r="B119" t="s">
        <v>37</v>
      </c>
      <c r="C119" t="str">
        <f t="shared" si="3"/>
        <v>Photographe de plateau</v>
      </c>
    </row>
    <row r="120" spans="2:3" hidden="1" x14ac:dyDescent="0.25">
      <c r="B120" t="s">
        <v>54</v>
      </c>
      <c r="C120" t="str">
        <f t="shared" si="3"/>
        <v>Plâtrier</v>
      </c>
    </row>
    <row r="121" spans="2:3" x14ac:dyDescent="0.25">
      <c r="B121" t="s">
        <v>218</v>
      </c>
      <c r="C121" t="str">
        <f t="shared" si="3"/>
        <v>Absent</v>
      </c>
    </row>
    <row r="122" spans="2:3" hidden="1" x14ac:dyDescent="0.25">
      <c r="B122" t="s">
        <v>78</v>
      </c>
      <c r="C122" t="str">
        <f t="shared" si="3"/>
        <v>Preneur de son</v>
      </c>
    </row>
    <row r="123" spans="2:3" hidden="1" x14ac:dyDescent="0.25">
      <c r="B123" t="s">
        <v>77</v>
      </c>
      <c r="C123" t="str">
        <f t="shared" si="3"/>
        <v>Préposé aux premiers soins</v>
      </c>
    </row>
    <row r="124" spans="2:3" x14ac:dyDescent="0.25">
      <c r="B124" t="s">
        <v>219</v>
      </c>
      <c r="C124" t="str">
        <f t="shared" si="3"/>
        <v>Absent</v>
      </c>
    </row>
    <row r="125" spans="2:3" hidden="1" x14ac:dyDescent="0.25">
      <c r="B125" t="s">
        <v>220</v>
      </c>
      <c r="C125" t="str">
        <f t="shared" si="3"/>
        <v>Programmeur de Motion control</v>
      </c>
    </row>
    <row r="126" spans="2:3" x14ac:dyDescent="0.25">
      <c r="B126" t="s">
        <v>221</v>
      </c>
      <c r="C126" t="str">
        <f t="shared" si="3"/>
        <v>Absent</v>
      </c>
    </row>
    <row r="127" spans="2:3" hidden="1" x14ac:dyDescent="0.25">
      <c r="B127" t="s">
        <v>99</v>
      </c>
      <c r="C127" t="str">
        <f t="shared" si="3"/>
        <v>Régisseur de plateau</v>
      </c>
    </row>
    <row r="128" spans="2:3" x14ac:dyDescent="0.25">
      <c r="B128" t="s">
        <v>222</v>
      </c>
      <c r="C128" t="str">
        <f t="shared" si="3"/>
        <v>Absent</v>
      </c>
    </row>
    <row r="129" spans="2:3" x14ac:dyDescent="0.25">
      <c r="B129" t="s">
        <v>223</v>
      </c>
      <c r="C129" t="str">
        <f t="shared" si="3"/>
        <v>Absent</v>
      </c>
    </row>
    <row r="130" spans="2:3" hidden="1" x14ac:dyDescent="0.25">
      <c r="B130" t="s">
        <v>41</v>
      </c>
      <c r="C130" t="str">
        <f t="shared" ref="C130:C161" si="4">IFERROR(VLOOKUP(B130,APP,1,FALSE),"Absent")</f>
        <v>Scripte</v>
      </c>
    </row>
    <row r="131" spans="2:3" hidden="1" x14ac:dyDescent="0.25">
      <c r="B131" t="s">
        <v>55</v>
      </c>
      <c r="C131" t="str">
        <f t="shared" si="4"/>
        <v>Sculpteur mouleur</v>
      </c>
    </row>
    <row r="132" spans="2:3" x14ac:dyDescent="0.25">
      <c r="B132" t="s">
        <v>224</v>
      </c>
      <c r="C132" t="str">
        <f t="shared" si="4"/>
        <v>Absent</v>
      </c>
    </row>
    <row r="133" spans="2:3" x14ac:dyDescent="0.25">
      <c r="B133" t="s">
        <v>225</v>
      </c>
      <c r="C133" t="str">
        <f t="shared" si="4"/>
        <v>Absent</v>
      </c>
    </row>
    <row r="134" spans="2:3" x14ac:dyDescent="0.25">
      <c r="B134" t="s">
        <v>226</v>
      </c>
      <c r="C134" t="str">
        <f t="shared" si="4"/>
        <v>Absent</v>
      </c>
    </row>
    <row r="135" spans="2:3" hidden="1" x14ac:dyDescent="0.25">
      <c r="B135" t="s">
        <v>100</v>
      </c>
      <c r="C135" t="str">
        <f t="shared" si="4"/>
        <v>Styliste</v>
      </c>
    </row>
    <row r="136" spans="2:3" x14ac:dyDescent="0.25">
      <c r="B136" t="s">
        <v>227</v>
      </c>
      <c r="C136" t="str">
        <f t="shared" si="4"/>
        <v>Absent</v>
      </c>
    </row>
    <row r="137" spans="2:3" x14ac:dyDescent="0.25">
      <c r="B137" t="s">
        <v>228</v>
      </c>
      <c r="C137" t="str">
        <f t="shared" si="4"/>
        <v>Absent</v>
      </c>
    </row>
    <row r="138" spans="2:3" x14ac:dyDescent="0.25">
      <c r="B138" t="s">
        <v>229</v>
      </c>
      <c r="C138" t="str">
        <f t="shared" si="4"/>
        <v>Absent</v>
      </c>
    </row>
    <row r="139" spans="2:3" x14ac:dyDescent="0.25">
      <c r="B139" t="s">
        <v>230</v>
      </c>
      <c r="C139" t="str">
        <f t="shared" si="4"/>
        <v>Absent</v>
      </c>
    </row>
    <row r="140" spans="2:3" x14ac:dyDescent="0.25">
      <c r="B140" t="s">
        <v>231</v>
      </c>
      <c r="C140" t="str">
        <f t="shared" si="4"/>
        <v>Absent</v>
      </c>
    </row>
    <row r="141" spans="2:3" x14ac:dyDescent="0.25">
      <c r="B141" t="s">
        <v>232</v>
      </c>
      <c r="C141" t="str">
        <f t="shared" si="4"/>
        <v>Absent</v>
      </c>
    </row>
    <row r="142" spans="2:3" x14ac:dyDescent="0.25">
      <c r="B142" t="s">
        <v>233</v>
      </c>
      <c r="C142" t="str">
        <f t="shared" si="4"/>
        <v>Absent</v>
      </c>
    </row>
    <row r="143" spans="2:3" hidden="1" x14ac:dyDescent="0.25">
      <c r="B143" t="s">
        <v>234</v>
      </c>
      <c r="C143" t="str">
        <f t="shared" si="4"/>
        <v>Technicien de Motion control</v>
      </c>
    </row>
    <row r="144" spans="2:3" x14ac:dyDescent="0.25">
      <c r="B144" t="s">
        <v>235</v>
      </c>
      <c r="C144" t="str">
        <f t="shared" si="4"/>
        <v>Absent</v>
      </c>
    </row>
    <row r="145" spans="2:3" x14ac:dyDescent="0.25">
      <c r="B145" t="s">
        <v>236</v>
      </c>
      <c r="C145" t="str">
        <f t="shared" si="4"/>
        <v>Absent</v>
      </c>
    </row>
    <row r="146" spans="2:3" x14ac:dyDescent="0.25">
      <c r="B146" t="s">
        <v>237</v>
      </c>
      <c r="C146" t="str">
        <f t="shared" si="4"/>
        <v>Absent</v>
      </c>
    </row>
    <row r="147" spans="2:3" x14ac:dyDescent="0.25">
      <c r="B147" t="s">
        <v>238</v>
      </c>
      <c r="C147" t="str">
        <f t="shared" si="4"/>
        <v>Absent</v>
      </c>
    </row>
    <row r="148" spans="2:3" x14ac:dyDescent="0.25">
      <c r="B148" t="s">
        <v>239</v>
      </c>
      <c r="C148" t="str">
        <f t="shared" si="4"/>
        <v>Absent</v>
      </c>
    </row>
    <row r="149" spans="2:3" hidden="1" x14ac:dyDescent="0.25">
      <c r="B149" t="s">
        <v>45</v>
      </c>
      <c r="C149" t="str">
        <f t="shared" si="4"/>
        <v>Technicien spécialisé aux costumes</v>
      </c>
    </row>
    <row r="150" spans="2:3" x14ac:dyDescent="0.25">
      <c r="B150" t="s">
        <v>240</v>
      </c>
      <c r="C150" t="str">
        <f t="shared" si="4"/>
        <v>Absent</v>
      </c>
    </row>
  </sheetData>
  <autoFilter ref="A1:C150" xr:uid="{DF26656A-7D16-41E6-8A30-681004350217}">
    <filterColumn colId="2">
      <filters>
        <filter val="Absent"/>
      </filters>
    </filterColumn>
  </autoFilter>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p r o p e r t i e s   x m l n s = " h t t p : / / w w w . i m a n a g e . c o m / w o r k / x m l s c h e m a " >  
     < d o c u m e n t i d > D O C U M E N T S ! 1 1 6 3 6 0 1 8 3 . 1 < / d o c u m e n t i d >  
     < s e n d e r i d > F M A S S E < / s e n d e r i d >  
     < s e n d e r e m a i l > F M A S S E @ B L G . C O M < / s e n d e r e m a i l >  
     < l a s t m o d i f i e d > 2 0 2 0 - 0 9 - 2 3 T 1 2 : 3 9 : 0 9 . 0 0 0 0 0 0 0 - 0 4 : 0 0 < / l a s t m o d i f i e d >  
     < d a t a b a s e > D O C U M E N T S < / d a t a b a s e >  
 < / p r o p e r t i e s > 
</file>

<file path=customXml/itemProps1.xml><?xml version="1.0" encoding="utf-8"?>
<ds:datastoreItem xmlns:ds="http://schemas.openxmlformats.org/officeDocument/2006/customXml" ds:itemID="{F87C789D-F049-4176-BD5E-4D2B837C32E3}">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Formulaire</vt:lpstr>
      <vt:lpstr>Données</vt:lpstr>
      <vt:lpstr>Comparaisons fonctions</vt:lpstr>
      <vt:lpstr>APP</vt:lpstr>
      <vt:lpstr>AQPM</vt:lpstr>
      <vt:lpstr>Formulaire!Zone_d_impression</vt:lpstr>
    </vt:vector>
  </TitlesOfParts>
  <Company>Borden Ladner Gervais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Massé, Frédéric</dc:creator>
  <cp:lastModifiedBy>Fournier, Simon-Olivier</cp:lastModifiedBy>
  <cp:lastPrinted>2022-06-08T19:35:42Z</cp:lastPrinted>
  <dcterms:created xsi:type="dcterms:W3CDTF">2019-09-24T19:32:02Z</dcterms:created>
  <dcterms:modified xsi:type="dcterms:W3CDTF">2022-06-09T20:02:43Z</dcterms:modified>
</cp:coreProperties>
</file>